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55" windowWidth="14820" windowHeight="8790" activeTab="1"/>
  </bookViews>
  <sheets>
    <sheet name="初めに" sheetId="2" r:id="rId1"/>
    <sheet name="破壊状況写真" sheetId="37" r:id="rId2"/>
    <sheet name="許容圧縮応力度" sheetId="36" r:id="rId3"/>
    <sheet name="no1" sheetId="4" r:id="rId4"/>
    <sheet name="no2" sheetId="3" r:id="rId5"/>
    <sheet name="no3" sheetId="1" r:id="rId6"/>
    <sheet name="no4" sheetId="5" r:id="rId7"/>
    <sheet name="no5" sheetId="34" r:id="rId8"/>
  </sheets>
  <definedNames>
    <definedName name="_xlnm.Print_Area" localSheetId="2">許容圧縮応力度!$A$1:$Q$35</definedName>
    <definedName name="_xlnm.Print_Area" localSheetId="0">初めに!$A$1:$N$34</definedName>
  </definedNames>
  <calcPr calcId="145621"/>
</workbook>
</file>

<file path=xl/calcChain.xml><?xml version="1.0" encoding="utf-8"?>
<calcChain xmlns="http://schemas.openxmlformats.org/spreadsheetml/2006/main">
  <c r="P28" i="36" l="1"/>
  <c r="P29" i="36"/>
  <c r="P30" i="36"/>
  <c r="P27" i="36"/>
  <c r="H9" i="34" l="1"/>
  <c r="F2" i="4"/>
  <c r="C36" i="36"/>
  <c r="D36" i="36" s="1"/>
  <c r="F2" i="5"/>
  <c r="F2" i="1"/>
  <c r="F2" i="3"/>
  <c r="E5" i="34"/>
  <c r="F5" i="34"/>
  <c r="E6" i="34"/>
  <c r="F6" i="34"/>
  <c r="E7" i="34"/>
  <c r="F7" i="34"/>
  <c r="E8" i="34"/>
  <c r="F8" i="34"/>
  <c r="E9" i="34"/>
  <c r="F9" i="34"/>
  <c r="E10" i="34"/>
  <c r="F10" i="34"/>
  <c r="E11" i="34"/>
  <c r="F11" i="34"/>
  <c r="E12" i="34"/>
  <c r="F12" i="34"/>
  <c r="E13" i="34"/>
  <c r="F13" i="34"/>
  <c r="E14" i="34"/>
  <c r="F14" i="34"/>
  <c r="E15" i="34"/>
  <c r="F15" i="34"/>
  <c r="E16" i="34"/>
  <c r="F16" i="34"/>
  <c r="E8" i="36"/>
  <c r="E9" i="36"/>
  <c r="E10" i="36"/>
  <c r="E11" i="36"/>
  <c r="E12" i="36"/>
  <c r="E13" i="36"/>
  <c r="E14" i="36"/>
  <c r="C15" i="36"/>
  <c r="E15" i="36"/>
  <c r="B16" i="36"/>
  <c r="C16" i="36"/>
  <c r="E16" i="36"/>
  <c r="C17" i="36"/>
  <c r="E17" i="36"/>
  <c r="E18" i="36"/>
  <c r="C19" i="36"/>
  <c r="E19" i="36"/>
  <c r="F19" i="36"/>
  <c r="G19" i="36"/>
  <c r="C20" i="36"/>
  <c r="E20" i="36"/>
  <c r="F20" i="36"/>
  <c r="G20" i="36"/>
  <c r="C21" i="36"/>
  <c r="E21" i="36"/>
  <c r="F21" i="36"/>
  <c r="G21" i="36"/>
  <c r="C22" i="36"/>
  <c r="E22" i="36"/>
  <c r="F22" i="36"/>
  <c r="G22" i="36"/>
  <c r="C23" i="36"/>
  <c r="E23" i="36"/>
  <c r="F23" i="36"/>
  <c r="G23" i="36"/>
  <c r="C24" i="36"/>
  <c r="E24" i="36"/>
  <c r="F24" i="36"/>
  <c r="G24" i="36"/>
  <c r="C25" i="36"/>
  <c r="E25" i="36"/>
  <c r="F25" i="36"/>
  <c r="G25" i="36"/>
  <c r="C26" i="36"/>
  <c r="E26" i="36"/>
  <c r="F26" i="36"/>
  <c r="G26" i="36"/>
  <c r="C27" i="36"/>
  <c r="E27" i="36"/>
  <c r="F27" i="36"/>
  <c r="G27" i="36"/>
  <c r="C28" i="36"/>
  <c r="E28" i="36"/>
  <c r="F28" i="36"/>
  <c r="G28" i="36"/>
  <c r="C29" i="36"/>
  <c r="E29" i="36"/>
  <c r="F29" i="36"/>
  <c r="G29" i="36"/>
  <c r="C30" i="36"/>
  <c r="E30" i="36"/>
  <c r="F30" i="36"/>
  <c r="G30" i="36"/>
  <c r="C31" i="36"/>
  <c r="E31" i="36"/>
  <c r="F31" i="36"/>
  <c r="G31" i="36"/>
  <c r="C32" i="36"/>
  <c r="E32" i="36"/>
  <c r="F32" i="36"/>
  <c r="G32" i="36"/>
  <c r="C33" i="36"/>
  <c r="E33" i="36"/>
  <c r="F33" i="36"/>
  <c r="G33" i="36"/>
  <c r="O33" i="36"/>
  <c r="O34" i="36"/>
  <c r="C37" i="36"/>
  <c r="D37" i="36"/>
  <c r="C4" i="36"/>
  <c r="D17" i="36" s="1"/>
  <c r="F17" i="36" s="1"/>
  <c r="G17" i="36" s="1"/>
  <c r="D10" i="36" l="1"/>
  <c r="F10" i="36" s="1"/>
  <c r="G10" i="36" s="1"/>
  <c r="D9" i="36"/>
  <c r="F9" i="36" s="1"/>
  <c r="G9" i="36" s="1"/>
  <c r="D16" i="36"/>
  <c r="F16" i="36" s="1"/>
  <c r="G16" i="36" s="1"/>
  <c r="D15" i="36"/>
  <c r="F15" i="36" s="1"/>
  <c r="G15" i="36" s="1"/>
  <c r="D14" i="36"/>
  <c r="F14" i="36" s="1"/>
  <c r="G14" i="36" s="1"/>
  <c r="D12" i="36"/>
  <c r="F12" i="36" s="1"/>
  <c r="G12" i="36" s="1"/>
  <c r="D11" i="36"/>
  <c r="F11" i="36" s="1"/>
  <c r="G11" i="36" s="1"/>
  <c r="E37" i="36"/>
  <c r="D8" i="36"/>
  <c r="F8" i="36" s="1"/>
  <c r="G8" i="36" s="1"/>
  <c r="E36" i="36"/>
  <c r="B18" i="36"/>
  <c r="D13" i="36"/>
  <c r="F13" i="36" s="1"/>
  <c r="G13" i="36" s="1"/>
  <c r="C18" i="36" l="1"/>
  <c r="D18" i="36"/>
  <c r="F18" i="36" s="1"/>
  <c r="G18" i="36" s="1"/>
</calcChain>
</file>

<file path=xl/comments1.xml><?xml version="1.0" encoding="utf-8"?>
<comments xmlns="http://schemas.openxmlformats.org/spreadsheetml/2006/main">
  <authors>
    <author>namba</author>
  </authors>
  <commentList>
    <comment ref="B3" authorId="0">
      <text>
        <r>
          <rPr>
            <b/>
            <sz val="9"/>
            <color indexed="81"/>
            <rFont val="ＭＳ Ｐゴシック"/>
            <family val="3"/>
            <charset val="128"/>
          </rPr>
          <t>namba:</t>
        </r>
        <r>
          <rPr>
            <sz val="9"/>
            <color indexed="81"/>
            <rFont val="ＭＳ Ｐゴシック"/>
            <family val="3"/>
            <charset val="128"/>
          </rPr>
          <t xml:space="preserve">
降伏応力度
no5の結果より算出</t>
        </r>
      </text>
    </comment>
    <comment ref="B4" authorId="0">
      <text>
        <r>
          <rPr>
            <b/>
            <sz val="9"/>
            <color indexed="81"/>
            <rFont val="ＭＳ Ｐゴシック"/>
            <family val="3"/>
            <charset val="128"/>
          </rPr>
          <t>namba:</t>
        </r>
        <r>
          <rPr>
            <sz val="9"/>
            <color indexed="81"/>
            <rFont val="ＭＳ Ｐゴシック"/>
            <family val="3"/>
            <charset val="128"/>
          </rPr>
          <t xml:space="preserve">
限界細長比</t>
        </r>
      </text>
    </comment>
    <comment ref="C6" authorId="0">
      <text>
        <r>
          <rPr>
            <b/>
            <sz val="9"/>
            <color indexed="81"/>
            <rFont val="ＭＳ Ｐゴシック"/>
            <family val="3"/>
            <charset val="128"/>
          </rPr>
          <t>namba:</t>
        </r>
        <r>
          <rPr>
            <sz val="9"/>
            <color indexed="81"/>
            <rFont val="ＭＳ Ｐゴシック"/>
            <family val="3"/>
            <charset val="128"/>
          </rPr>
          <t xml:space="preserve">
オイラーの座屈応力度</t>
        </r>
      </text>
    </comment>
    <comment ref="D6" authorId="0">
      <text>
        <r>
          <rPr>
            <b/>
            <sz val="9"/>
            <color indexed="81"/>
            <rFont val="ＭＳ Ｐゴシック"/>
            <family val="3"/>
            <charset val="128"/>
          </rPr>
          <t>namba:</t>
        </r>
        <r>
          <rPr>
            <sz val="9"/>
            <color indexed="81"/>
            <rFont val="ＭＳ Ｐゴシック"/>
            <family val="3"/>
            <charset val="128"/>
          </rPr>
          <t xml:space="preserve">
Jhonson式(非弾性座屈)</t>
        </r>
      </text>
    </comment>
    <comment ref="E6" authorId="0">
      <text>
        <r>
          <rPr>
            <b/>
            <sz val="9"/>
            <color indexed="81"/>
            <rFont val="ＭＳ Ｐゴシック"/>
            <family val="3"/>
            <charset val="128"/>
          </rPr>
          <t>namba:</t>
        </r>
        <r>
          <rPr>
            <sz val="9"/>
            <color indexed="81"/>
            <rFont val="ＭＳ Ｐゴシック"/>
            <family val="3"/>
            <charset val="128"/>
          </rPr>
          <t xml:space="preserve">
安全率
λ=0の時　1.5
λ≧Λの時　1.5+2/3</t>
        </r>
      </text>
    </comment>
    <comment ref="F6" authorId="0">
      <text>
        <r>
          <rPr>
            <b/>
            <sz val="9"/>
            <color indexed="81"/>
            <rFont val="ＭＳ Ｐゴシック"/>
            <family val="3"/>
            <charset val="128"/>
          </rPr>
          <t>namba:</t>
        </r>
        <r>
          <rPr>
            <sz val="9"/>
            <color indexed="81"/>
            <rFont val="ＭＳ Ｐゴシック"/>
            <family val="3"/>
            <charset val="128"/>
          </rPr>
          <t xml:space="preserve">
長期許容圧縮応力度</t>
        </r>
      </text>
    </comment>
    <comment ref="G6" authorId="0">
      <text>
        <r>
          <rPr>
            <b/>
            <sz val="9"/>
            <color indexed="81"/>
            <rFont val="ＭＳ Ｐゴシック"/>
            <family val="3"/>
            <charset val="128"/>
          </rPr>
          <t>namba:</t>
        </r>
        <r>
          <rPr>
            <sz val="9"/>
            <color indexed="81"/>
            <rFont val="ＭＳ Ｐゴシック"/>
            <family val="3"/>
            <charset val="128"/>
          </rPr>
          <t xml:space="preserve">
短期許容圧縮応力度</t>
        </r>
      </text>
    </comment>
    <comment ref="B18" authorId="0">
      <text>
        <r>
          <rPr>
            <b/>
            <sz val="9"/>
            <color indexed="81"/>
            <rFont val="ＭＳ Ｐゴシック"/>
            <family val="3"/>
            <charset val="128"/>
          </rPr>
          <t>namba:</t>
        </r>
        <r>
          <rPr>
            <sz val="9"/>
            <color indexed="81"/>
            <rFont val="ＭＳ Ｐゴシック"/>
            <family val="3"/>
            <charset val="128"/>
          </rPr>
          <t xml:space="preserve">
λ=Λ</t>
        </r>
      </text>
    </comment>
    <comment ref="C18" authorId="0">
      <text>
        <r>
          <rPr>
            <b/>
            <sz val="9"/>
            <color indexed="81"/>
            <rFont val="ＭＳ Ｐゴシック"/>
            <family val="3"/>
            <charset val="128"/>
          </rPr>
          <t>namba:</t>
        </r>
        <r>
          <rPr>
            <sz val="9"/>
            <color indexed="81"/>
            <rFont val="ＭＳ Ｐゴシック"/>
            <family val="3"/>
            <charset val="128"/>
          </rPr>
          <t xml:space="preserve">
σe=0.6σy</t>
        </r>
      </text>
    </comment>
  </commentList>
</comments>
</file>

<file path=xl/comments2.xml><?xml version="1.0" encoding="utf-8"?>
<comments xmlns="http://schemas.openxmlformats.org/spreadsheetml/2006/main">
  <authors>
    <author>namba</author>
  </authors>
  <commentList>
    <comment ref="F2" authorId="0">
      <text>
        <r>
          <rPr>
            <b/>
            <sz val="9"/>
            <color indexed="81"/>
            <rFont val="ＭＳ Ｐゴシック"/>
            <family val="3"/>
            <charset val="128"/>
          </rPr>
          <t>namba:</t>
        </r>
        <r>
          <rPr>
            <sz val="9"/>
            <color indexed="81"/>
            <rFont val="ＭＳ Ｐゴシック"/>
            <family val="3"/>
            <charset val="128"/>
          </rPr>
          <t xml:space="preserve">
最大応力</t>
        </r>
      </text>
    </comment>
  </commentList>
</comments>
</file>

<file path=xl/comments3.xml><?xml version="1.0" encoding="utf-8"?>
<comments xmlns="http://schemas.openxmlformats.org/spreadsheetml/2006/main">
  <authors>
    <author>namba</author>
  </authors>
  <commentList>
    <comment ref="F2" authorId="0">
      <text>
        <r>
          <rPr>
            <b/>
            <sz val="9"/>
            <color indexed="81"/>
            <rFont val="ＭＳ Ｐゴシック"/>
            <family val="3"/>
            <charset val="128"/>
          </rPr>
          <t>namba:</t>
        </r>
        <r>
          <rPr>
            <sz val="9"/>
            <color indexed="81"/>
            <rFont val="ＭＳ Ｐゴシック"/>
            <family val="3"/>
            <charset val="128"/>
          </rPr>
          <t xml:space="preserve">
最大応力</t>
        </r>
      </text>
    </comment>
  </commentList>
</comments>
</file>

<file path=xl/comments4.xml><?xml version="1.0" encoding="utf-8"?>
<comments xmlns="http://schemas.openxmlformats.org/spreadsheetml/2006/main">
  <authors>
    <author>namba</author>
  </authors>
  <commentList>
    <comment ref="F2" authorId="0">
      <text>
        <r>
          <rPr>
            <b/>
            <sz val="9"/>
            <color indexed="81"/>
            <rFont val="ＭＳ Ｐゴシック"/>
            <family val="3"/>
            <charset val="128"/>
          </rPr>
          <t>namba:</t>
        </r>
        <r>
          <rPr>
            <sz val="9"/>
            <color indexed="81"/>
            <rFont val="ＭＳ Ｐゴシック"/>
            <family val="3"/>
            <charset val="128"/>
          </rPr>
          <t xml:space="preserve">
最大応力</t>
        </r>
      </text>
    </comment>
  </commentList>
</comments>
</file>

<file path=xl/comments5.xml><?xml version="1.0" encoding="utf-8"?>
<comments xmlns="http://schemas.openxmlformats.org/spreadsheetml/2006/main">
  <authors>
    <author>namba</author>
  </authors>
  <commentList>
    <comment ref="F2" authorId="0">
      <text>
        <r>
          <rPr>
            <b/>
            <sz val="9"/>
            <color indexed="81"/>
            <rFont val="ＭＳ Ｐゴシック"/>
            <family val="3"/>
            <charset val="128"/>
          </rPr>
          <t>namba:</t>
        </r>
        <r>
          <rPr>
            <sz val="9"/>
            <color indexed="81"/>
            <rFont val="ＭＳ Ｐゴシック"/>
            <family val="3"/>
            <charset val="128"/>
          </rPr>
          <t xml:space="preserve">
最大応力</t>
        </r>
      </text>
    </comment>
  </commentList>
</comments>
</file>

<file path=xl/sharedStrings.xml><?xml version="1.0" encoding="utf-8"?>
<sst xmlns="http://schemas.openxmlformats.org/spreadsheetml/2006/main" count="155" uniqueCount="69">
  <si>
    <t>mm</t>
  </si>
  <si>
    <t>断面諸元一覧</t>
    <rPh sb="0" eb="2">
      <t>ダンメン</t>
    </rPh>
    <rPh sb="2" eb="4">
      <t>ショゲン</t>
    </rPh>
    <rPh sb="4" eb="6">
      <t>イチラン</t>
    </rPh>
    <phoneticPr fontId="3"/>
  </si>
  <si>
    <r>
      <t>鋼管幅</t>
    </r>
    <r>
      <rPr>
        <sz val="10"/>
        <rFont val="Times New Roman"/>
        <family val="1"/>
      </rPr>
      <t>1</t>
    </r>
  </si>
  <si>
    <t>B</t>
  </si>
  <si>
    <t>(mm)</t>
  </si>
  <si>
    <r>
      <t>鋼管幅</t>
    </r>
    <r>
      <rPr>
        <sz val="10"/>
        <rFont val="Times New Roman"/>
        <family val="1"/>
      </rPr>
      <t>2</t>
    </r>
  </si>
  <si>
    <t>b</t>
  </si>
  <si>
    <t>鋼管厚</t>
  </si>
  <si>
    <t>t</t>
  </si>
  <si>
    <t>断面積</t>
  </si>
  <si>
    <t>A</t>
  </si>
  <si>
    <t>(mm2)</t>
  </si>
  <si>
    <r>
      <t>断面</t>
    </r>
    <r>
      <rPr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次モーメント</t>
    </r>
  </si>
  <si>
    <t>Ix</t>
  </si>
  <si>
    <t>(mm4)</t>
  </si>
  <si>
    <t>Iy</t>
  </si>
  <si>
    <r>
      <t>断面</t>
    </r>
    <r>
      <rPr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次半径</t>
    </r>
  </si>
  <si>
    <t>ix</t>
  </si>
  <si>
    <t>iy</t>
  </si>
  <si>
    <t>１．はじめに</t>
    <phoneticPr fontId="3"/>
  </si>
  <si>
    <t>２．許容応力度</t>
    <rPh sb="2" eb="4">
      <t>キョヨウ</t>
    </rPh>
    <rPh sb="4" eb="6">
      <t>オウリョク</t>
    </rPh>
    <rPh sb="6" eb="7">
      <t>ド</t>
    </rPh>
    <phoneticPr fontId="3"/>
  </si>
  <si>
    <t>←No5の降伏点の値に変更すること</t>
    <rPh sb="5" eb="8">
      <t>コウフクテン</t>
    </rPh>
    <rPh sb="9" eb="10">
      <t>アタイ</t>
    </rPh>
    <rPh sb="11" eb="13">
      <t>ヘンコウ</t>
    </rPh>
    <phoneticPr fontId="3"/>
  </si>
  <si>
    <t>試験体</t>
    <rPh sb="0" eb="3">
      <t>シケンタイ</t>
    </rPh>
    <phoneticPr fontId="3"/>
  </si>
  <si>
    <r>
      <t>s</t>
    </r>
    <r>
      <rPr>
        <sz val="10"/>
        <rFont val="Times New Roman"/>
        <family val="1"/>
      </rPr>
      <t>cr(N/mm2)</t>
    </r>
    <phoneticPr fontId="3"/>
  </si>
  <si>
    <r>
      <t>σ</t>
    </r>
    <r>
      <rPr>
        <sz val="10"/>
        <rFont val="Times New Roman"/>
        <family val="1"/>
      </rPr>
      <t>y</t>
    </r>
    <phoneticPr fontId="3"/>
  </si>
  <si>
    <t>Λ</t>
    <phoneticPr fontId="3"/>
  </si>
  <si>
    <t>λ</t>
    <phoneticPr fontId="3"/>
  </si>
  <si>
    <r>
      <t>σ</t>
    </r>
    <r>
      <rPr>
        <sz val="10"/>
        <rFont val="Times New Roman"/>
        <family val="1"/>
      </rPr>
      <t>e</t>
    </r>
    <phoneticPr fontId="3"/>
  </si>
  <si>
    <r>
      <t>σ</t>
    </r>
    <r>
      <rPr>
        <sz val="10"/>
        <rFont val="Times New Roman"/>
        <family val="1"/>
      </rPr>
      <t>ne</t>
    </r>
    <phoneticPr fontId="3"/>
  </si>
  <si>
    <t>n</t>
    <phoneticPr fontId="3"/>
  </si>
  <si>
    <t>fc</t>
    <phoneticPr fontId="3"/>
  </si>
  <si>
    <t>1.5fc</t>
    <phoneticPr fontId="3"/>
  </si>
  <si>
    <t>(-)</t>
    <phoneticPr fontId="3"/>
  </si>
  <si>
    <r>
      <t>(N/mm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)</t>
    </r>
    <phoneticPr fontId="3"/>
  </si>
  <si>
    <t>lk(mm)</t>
    <phoneticPr fontId="3"/>
  </si>
  <si>
    <t>l</t>
    <phoneticPr fontId="3"/>
  </si>
  <si>
    <r>
      <t>s</t>
    </r>
    <r>
      <rPr>
        <sz val="10"/>
        <rFont val="Times New Roman"/>
        <family val="1"/>
      </rPr>
      <t>cr(N/mm2)</t>
    </r>
    <phoneticPr fontId="3"/>
  </si>
  <si>
    <t>no1</t>
    <phoneticPr fontId="3"/>
  </si>
  <si>
    <t>no2</t>
    <phoneticPr fontId="3"/>
  </si>
  <si>
    <t>no3</t>
    <phoneticPr fontId="3"/>
  </si>
  <si>
    <t>no4</t>
    <phoneticPr fontId="3"/>
  </si>
  <si>
    <r>
      <t>s</t>
    </r>
    <r>
      <rPr>
        <sz val="10"/>
        <rFont val="Times New Roman"/>
        <family val="1"/>
      </rPr>
      <t>y</t>
    </r>
    <phoneticPr fontId="3"/>
  </si>
  <si>
    <t>L</t>
    <phoneticPr fontId="3"/>
  </si>
  <si>
    <t>e</t>
  </si>
  <si>
    <t>s</t>
  </si>
  <si>
    <t>(%)</t>
  </si>
  <si>
    <t>(N/mm2)</t>
  </si>
  <si>
    <t>断面積</t>
    <rPh sb="0" eb="2">
      <t>ダンメン</t>
    </rPh>
    <rPh sb="2" eb="3">
      <t>セキ</t>
    </rPh>
    <phoneticPr fontId="3"/>
  </si>
  <si>
    <t>材長</t>
    <rPh sb="0" eb="1">
      <t>ザイ</t>
    </rPh>
    <rPh sb="1" eb="2">
      <t>チョウ</t>
    </rPh>
    <phoneticPr fontId="3"/>
  </si>
  <si>
    <r>
      <t>d</t>
    </r>
    <r>
      <rPr>
        <sz val="10"/>
        <rFont val="Times New Roman"/>
        <family val="1"/>
      </rPr>
      <t>h</t>
    </r>
    <phoneticPr fontId="3"/>
  </si>
  <si>
    <r>
      <t>d</t>
    </r>
    <r>
      <rPr>
        <sz val="10"/>
        <rFont val="Times New Roman"/>
        <family val="1"/>
      </rPr>
      <t>a</t>
    </r>
    <phoneticPr fontId="3"/>
  </si>
  <si>
    <t>P</t>
    <phoneticPr fontId="3"/>
  </si>
  <si>
    <t>Step</t>
    <phoneticPr fontId="3"/>
  </si>
  <si>
    <t>軸方向</t>
    <rPh sb="0" eb="3">
      <t>ジクホウコウ</t>
    </rPh>
    <phoneticPr fontId="3"/>
  </si>
  <si>
    <t>水平方向</t>
    <rPh sb="0" eb="2">
      <t>スイヘイ</t>
    </rPh>
    <rPh sb="2" eb="4">
      <t>ホウコウ</t>
    </rPh>
    <phoneticPr fontId="3"/>
  </si>
  <si>
    <t>kN</t>
    <phoneticPr fontId="3"/>
  </si>
  <si>
    <t>-</t>
    <phoneticPr fontId="3"/>
  </si>
  <si>
    <t>↑実験結果</t>
    <rPh sb="1" eb="3">
      <t>ジッケン</t>
    </rPh>
    <rPh sb="3" eb="5">
      <t>ケッカ</t>
    </rPh>
    <phoneticPr fontId="3"/>
  </si>
  <si>
    <t>↑細長比</t>
    <rPh sb="1" eb="3">
      <t>ホソナガ</t>
    </rPh>
    <rPh sb="3" eb="4">
      <t>ヒ</t>
    </rPh>
    <phoneticPr fontId="3"/>
  </si>
  <si>
    <r>
      <t>実験結果表</t>
    </r>
    <r>
      <rPr>
        <sz val="10"/>
        <color indexed="10"/>
        <rFont val="ＭＳ Ｐ明朝"/>
        <family val="1"/>
        <charset val="128"/>
      </rPr>
      <t>(黄色のセルを埋める）</t>
    </r>
    <rPh sb="0" eb="2">
      <t>ジッケン</t>
    </rPh>
    <rPh sb="2" eb="4">
      <t>ケッカ</t>
    </rPh>
    <rPh sb="4" eb="5">
      <t>ヒョウ</t>
    </rPh>
    <rPh sb="6" eb="8">
      <t>キイロ</t>
    </rPh>
    <rPh sb="12" eb="13">
      <t>ウ</t>
    </rPh>
    <phoneticPr fontId="3"/>
  </si>
  <si>
    <t>降伏点</t>
    <rPh sb="0" eb="2">
      <t>コウフク</t>
    </rPh>
    <rPh sb="2" eb="3">
      <t>テン</t>
    </rPh>
    <phoneticPr fontId="3"/>
  </si>
  <si>
    <t>限界細長比</t>
    <rPh sb="0" eb="2">
      <t>ゲンカイ</t>
    </rPh>
    <rPh sb="2" eb="4">
      <t>ホソナガ</t>
    </rPh>
    <rPh sb="4" eb="5">
      <t>ヒ</t>
    </rPh>
    <phoneticPr fontId="3"/>
  </si>
  <si>
    <t>0.6×降伏点</t>
    <rPh sb="4" eb="6">
      <t>コウフク</t>
    </rPh>
    <rPh sb="6" eb="7">
      <t>テン</t>
    </rPh>
    <phoneticPr fontId="3"/>
  </si>
  <si>
    <t>横軸用</t>
    <rPh sb="0" eb="2">
      <t>ヨコジク</t>
    </rPh>
    <rPh sb="2" eb="3">
      <t>ヨウ</t>
    </rPh>
    <phoneticPr fontId="3"/>
  </si>
  <si>
    <t>縦軸用</t>
    <rPh sb="0" eb="2">
      <t>タテジク</t>
    </rPh>
    <rPh sb="2" eb="3">
      <t>ヨウ</t>
    </rPh>
    <phoneticPr fontId="3"/>
  </si>
  <si>
    <t>E</t>
    <phoneticPr fontId="3"/>
  </si>
  <si>
    <t>0.2% offset line</t>
    <phoneticPr fontId="3"/>
  </si>
  <si>
    <t>e</t>
    <phoneticPr fontId="3"/>
  </si>
  <si>
    <t>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</si>
</sst>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00"/>
  </numFmts>
  <fonts count="11">
    <font>
      <sz val="10"/>
      <name val="Times New Roman"/>
      <family val="1"/>
    </font>
    <font>
      <sz val="10"/>
      <name val="Times New Roman"/>
      <family val="1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Symbol"/>
      <family val="1"/>
      <charset val="2"/>
    </font>
    <font>
      <sz val="10"/>
      <color indexed="10"/>
      <name val="ＭＳ Ｐ明朝"/>
      <family val="1"/>
      <charset val="128"/>
    </font>
    <font>
      <vertAlign val="superscript"/>
      <sz val="10"/>
      <name val="Times New Roman"/>
      <family val="1"/>
    </font>
    <font>
      <i/>
      <sz val="10"/>
      <name val="Symbol"/>
      <family val="1"/>
      <charset val="2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1" fontId="0" fillId="0" borderId="0" xfId="0" applyNumberFormat="1"/>
    <xf numFmtId="176" fontId="0" fillId="0" borderId="0" xfId="0" applyNumberFormat="1"/>
    <xf numFmtId="2" fontId="0" fillId="0" borderId="0" xfId="0" applyNumberForma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0" fillId="0" borderId="1" xfId="0" applyBorder="1"/>
    <xf numFmtId="176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6" fillId="0" borderId="0" xfId="0" applyFont="1"/>
    <xf numFmtId="176" fontId="1" fillId="2" borderId="1" xfId="0" applyNumberFormat="1" applyFont="1" applyFill="1" applyBorder="1"/>
    <xf numFmtId="0" fontId="5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/>
    <xf numFmtId="176" fontId="0" fillId="3" borderId="1" xfId="0" applyNumberFormat="1" applyFill="1" applyBorder="1"/>
    <xf numFmtId="1" fontId="0" fillId="2" borderId="1" xfId="0" applyNumberFormat="1" applyFill="1" applyBorder="1"/>
    <xf numFmtId="1" fontId="0" fillId="2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1" xfId="0" applyFont="1" applyBorder="1"/>
    <xf numFmtId="0" fontId="5" fillId="0" borderId="1" xfId="0" applyFont="1" applyFill="1" applyBorder="1"/>
    <xf numFmtId="176" fontId="0" fillId="0" borderId="0" xfId="0" applyNumberFormat="1" applyBorder="1"/>
    <xf numFmtId="0" fontId="0" fillId="0" borderId="0" xfId="0" applyBorder="1"/>
    <xf numFmtId="2" fontId="2" fillId="0" borderId="1" xfId="0" applyNumberFormat="1" applyFont="1" applyBorder="1"/>
    <xf numFmtId="2" fontId="5" fillId="0" borderId="1" xfId="0" applyNumberFormat="1" applyFont="1" applyBorder="1"/>
    <xf numFmtId="0" fontId="2" fillId="2" borderId="1" xfId="0" applyFont="1" applyFill="1" applyBorder="1"/>
    <xf numFmtId="176" fontId="0" fillId="2" borderId="1" xfId="0" applyNumberFormat="1" applyFill="1" applyBorder="1"/>
    <xf numFmtId="177" fontId="0" fillId="0" borderId="0" xfId="0" applyNumberFormat="1"/>
    <xf numFmtId="0" fontId="5" fillId="2" borderId="1" xfId="0" applyFont="1" applyFill="1" applyBorder="1"/>
    <xf numFmtId="0" fontId="0" fillId="0" borderId="0" xfId="0" applyAlignment="1">
      <alignment horizontal="center"/>
    </xf>
    <xf numFmtId="1" fontId="0" fillId="2" borderId="0" xfId="0" applyNumberFormat="1" applyFill="1"/>
    <xf numFmtId="1" fontId="1" fillId="2" borderId="1" xfId="0" applyNumberFormat="1" applyFont="1" applyFill="1" applyBorder="1"/>
    <xf numFmtId="2" fontId="0" fillId="2" borderId="1" xfId="0" applyNumberFormat="1" applyFill="1" applyBorder="1"/>
    <xf numFmtId="1" fontId="0" fillId="2" borderId="3" xfId="0" applyNumberFormat="1" applyFill="1" applyBorder="1"/>
    <xf numFmtId="0" fontId="0" fillId="4" borderId="1" xfId="0" applyFill="1" applyBorder="1"/>
    <xf numFmtId="0" fontId="2" fillId="4" borderId="1" xfId="0" applyFont="1" applyFill="1" applyBorder="1"/>
    <xf numFmtId="1" fontId="0" fillId="4" borderId="1" xfId="0" applyNumberFormat="1" applyFill="1" applyBorder="1"/>
    <xf numFmtId="0" fontId="0" fillId="5" borderId="1" xfId="0" applyFill="1" applyBorder="1"/>
    <xf numFmtId="2" fontId="0" fillId="5" borderId="1" xfId="0" applyNumberFormat="1" applyFill="1" applyBorder="1"/>
    <xf numFmtId="0" fontId="5" fillId="5" borderId="1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4422310756972"/>
          <c:y val="0.15636363636363637"/>
          <c:w val="0.78884462151394419"/>
          <c:h val="0.6545454545454545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許容圧縮応力度!$B$15:$B$33</c:f>
              <c:numCache>
                <c:formatCode>General</c:formatCode>
                <c:ptCount val="19"/>
                <c:pt idx="0">
                  <c:v>70</c:v>
                </c:pt>
                <c:pt idx="1">
                  <c:v>80</c:v>
                </c:pt>
                <c:pt idx="2" formatCode="0.0">
                  <c:v>87.7</c:v>
                </c:pt>
                <c:pt idx="3" formatCode="0">
                  <c:v>96.783188924736763</c:v>
                </c:pt>
                <c:pt idx="4">
                  <c:v>110</c:v>
                </c:pt>
                <c:pt idx="5" formatCode="0.0">
                  <c:v>125.3</c:v>
                </c:pt>
                <c:pt idx="6">
                  <c:v>130</c:v>
                </c:pt>
                <c:pt idx="7">
                  <c:v>140</c:v>
                </c:pt>
                <c:pt idx="8">
                  <c:v>150</c:v>
                </c:pt>
                <c:pt idx="9">
                  <c:v>160</c:v>
                </c:pt>
                <c:pt idx="10">
                  <c:v>170</c:v>
                </c:pt>
                <c:pt idx="11">
                  <c:v>180</c:v>
                </c:pt>
                <c:pt idx="12">
                  <c:v>190</c:v>
                </c:pt>
                <c:pt idx="13">
                  <c:v>200</c:v>
                </c:pt>
                <c:pt idx="14">
                  <c:v>210</c:v>
                </c:pt>
                <c:pt idx="15">
                  <c:v>220</c:v>
                </c:pt>
                <c:pt idx="16">
                  <c:v>230</c:v>
                </c:pt>
                <c:pt idx="17">
                  <c:v>240</c:v>
                </c:pt>
                <c:pt idx="18">
                  <c:v>250</c:v>
                </c:pt>
              </c:numCache>
            </c:numRef>
          </c:xVal>
          <c:yVal>
            <c:numRef>
              <c:f>許容圧縮応力度!$C$15:$C$33</c:f>
              <c:numCache>
                <c:formatCode>0</c:formatCode>
                <c:ptCount val="19"/>
                <c:pt idx="0">
                  <c:v>412.49346938775511</c:v>
                </c:pt>
                <c:pt idx="1">
                  <c:v>315.8153125</c:v>
                </c:pt>
                <c:pt idx="2">
                  <c:v>262.79310752812592</c:v>
                </c:pt>
                <c:pt idx="3">
                  <c:v>215.78104992383862</c:v>
                </c:pt>
                <c:pt idx="4">
                  <c:v>167.04280991735538</c:v>
                </c:pt>
                <c:pt idx="5">
                  <c:v>128.73926200423054</c:v>
                </c:pt>
                <c:pt idx="6">
                  <c:v>119.59869822485207</c:v>
                </c:pt>
                <c:pt idx="7">
                  <c:v>103.12336734693878</c:v>
                </c:pt>
                <c:pt idx="8">
                  <c:v>89.831911111111111</c:v>
                </c:pt>
                <c:pt idx="9">
                  <c:v>78.953828125000001</c:v>
                </c:pt>
                <c:pt idx="10">
                  <c:v>69.938339100346028</c:v>
                </c:pt>
                <c:pt idx="11">
                  <c:v>62.383271604938273</c:v>
                </c:pt>
                <c:pt idx="12">
                  <c:v>55.989418282548478</c:v>
                </c:pt>
                <c:pt idx="13">
                  <c:v>50.530450000000002</c:v>
                </c:pt>
                <c:pt idx="14">
                  <c:v>45.832607709750569</c:v>
                </c:pt>
                <c:pt idx="15">
                  <c:v>41.760702479338846</c:v>
                </c:pt>
                <c:pt idx="16">
                  <c:v>38.208279773156903</c:v>
                </c:pt>
                <c:pt idx="17">
                  <c:v>35.090590277777778</c:v>
                </c:pt>
                <c:pt idx="18">
                  <c:v>32.339488000000003</c:v>
                </c:pt>
              </c:numCache>
            </c:numRef>
          </c:yVal>
          <c:smooth val="0"/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許容圧縮応力度!$B$8:$B$18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25.1</c:v>
                </c:pt>
                <c:pt idx="3">
                  <c:v>30</c:v>
                </c:pt>
                <c:pt idx="4">
                  <c:v>40</c:v>
                </c:pt>
                <c:pt idx="5">
                  <c:v>50.1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 formatCode="0.0">
                  <c:v>87.7</c:v>
                </c:pt>
                <c:pt idx="10" formatCode="0">
                  <c:v>96.783188924736763</c:v>
                </c:pt>
              </c:numCache>
            </c:numRef>
          </c:xVal>
          <c:yVal>
            <c:numRef>
              <c:f>許容圧縮応力度!$D$8:$D$18</c:f>
              <c:numCache>
                <c:formatCode>0</c:formatCode>
                <c:ptCount val="11"/>
                <c:pt idx="0">
                  <c:v>360</c:v>
                </c:pt>
                <c:pt idx="1">
                  <c:v>358.46268580682374</c:v>
                </c:pt>
                <c:pt idx="2">
                  <c:v>350.31476685157043</c:v>
                </c:pt>
                <c:pt idx="3">
                  <c:v>346.16417226141391</c:v>
                </c:pt>
                <c:pt idx="4">
                  <c:v>335.40297290918028</c:v>
                </c:pt>
                <c:pt idx="5">
                  <c:v>321.41326001985726</c:v>
                </c:pt>
                <c:pt idx="6">
                  <c:v>304.6566890456557</c:v>
                </c:pt>
                <c:pt idx="7">
                  <c:v>284.67160453436463</c:v>
                </c:pt>
                <c:pt idx="8">
                  <c:v>261.61189163672123</c:v>
                </c:pt>
                <c:pt idx="9">
                  <c:v>241.76070719165585</c:v>
                </c:pt>
                <c:pt idx="10">
                  <c:v>216</c:v>
                </c:pt>
              </c:numCache>
            </c:numRef>
          </c:yVal>
          <c:smooth val="0"/>
        </c:ser>
        <c:ser>
          <c:idx val="2"/>
          <c:order val="2"/>
          <c:spPr>
            <a:ln w="3175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許容圧縮応力度!$B$8:$B$33</c:f>
              <c:numCache>
                <c:formatCode>General</c:formatCode>
                <c:ptCount val="26"/>
                <c:pt idx="0">
                  <c:v>0</c:v>
                </c:pt>
                <c:pt idx="1">
                  <c:v>10</c:v>
                </c:pt>
                <c:pt idx="2">
                  <c:v>25.1</c:v>
                </c:pt>
                <c:pt idx="3">
                  <c:v>30</c:v>
                </c:pt>
                <c:pt idx="4">
                  <c:v>40</c:v>
                </c:pt>
                <c:pt idx="5">
                  <c:v>50.1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 formatCode="0.0">
                  <c:v>87.7</c:v>
                </c:pt>
                <c:pt idx="10" formatCode="0">
                  <c:v>96.783188924736763</c:v>
                </c:pt>
                <c:pt idx="11">
                  <c:v>110</c:v>
                </c:pt>
                <c:pt idx="12" formatCode="0.0">
                  <c:v>125.3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</c:numCache>
            </c:numRef>
          </c:xVal>
          <c:yVal>
            <c:numRef>
              <c:f>許容圧縮応力度!$F$8:$F$33</c:f>
              <c:numCache>
                <c:formatCode>0</c:formatCode>
                <c:ptCount val="26"/>
                <c:pt idx="0">
                  <c:v>240</c:v>
                </c:pt>
                <c:pt idx="1">
                  <c:v>237.78415997278415</c:v>
                </c:pt>
                <c:pt idx="2">
                  <c:v>226.39923341217605</c:v>
                </c:pt>
                <c:pt idx="3">
                  <c:v>220.82204654236978</c:v>
                </c:pt>
                <c:pt idx="4">
                  <c:v>207.01252103636509</c:v>
                </c:pt>
                <c:pt idx="5">
                  <c:v>190.3459443293828</c:v>
                </c:pt>
                <c:pt idx="6">
                  <c:v>172.07731550719026</c:v>
                </c:pt>
                <c:pt idx="7">
                  <c:v>152.38306297916847</c:v>
                </c:pt>
                <c:pt idx="8">
                  <c:v>132.07219758538133</c:v>
                </c:pt>
                <c:pt idx="9">
                  <c:v>116.35204648686326</c:v>
                </c:pt>
                <c:pt idx="10">
                  <c:v>99.692307692307693</c:v>
                </c:pt>
                <c:pt idx="11">
                  <c:v>77.096681500317871</c:v>
                </c:pt>
                <c:pt idx="12">
                  <c:v>59.418120925029484</c:v>
                </c:pt>
                <c:pt idx="13">
                  <c:v>55.199399180700958</c:v>
                </c:pt>
                <c:pt idx="14">
                  <c:v>47.595400313971744</c:v>
                </c:pt>
                <c:pt idx="15">
                  <c:v>41.460882051282056</c:v>
                </c:pt>
                <c:pt idx="16">
                  <c:v>36.44022836538462</c:v>
                </c:pt>
                <c:pt idx="17">
                  <c:v>32.27923343092894</c:v>
                </c:pt>
                <c:pt idx="18">
                  <c:v>28.792279202279204</c:v>
                </c:pt>
                <c:pt idx="19">
                  <c:v>25.841269976560838</c:v>
                </c:pt>
                <c:pt idx="20">
                  <c:v>23.321746153846156</c:v>
                </c:pt>
                <c:pt idx="21">
                  <c:v>21.153511250654109</c:v>
                </c:pt>
                <c:pt idx="22">
                  <c:v>19.274170375079468</c:v>
                </c:pt>
                <c:pt idx="23">
                  <c:v>17.634590664533956</c:v>
                </c:pt>
                <c:pt idx="24">
                  <c:v>16.195657051282051</c:v>
                </c:pt>
                <c:pt idx="25">
                  <c:v>14.92591753846154</c:v>
                </c:pt>
              </c:numCache>
            </c:numRef>
          </c:yVal>
          <c:smooth val="0"/>
        </c:ser>
        <c:ser>
          <c:idx val="3"/>
          <c:order val="3"/>
          <c:spPr>
            <a:ln w="3175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許容圧縮応力度!$B$8:$B$33</c:f>
              <c:numCache>
                <c:formatCode>General</c:formatCode>
                <c:ptCount val="26"/>
                <c:pt idx="0">
                  <c:v>0</c:v>
                </c:pt>
                <c:pt idx="1">
                  <c:v>10</c:v>
                </c:pt>
                <c:pt idx="2">
                  <c:v>25.1</c:v>
                </c:pt>
                <c:pt idx="3">
                  <c:v>30</c:v>
                </c:pt>
                <c:pt idx="4">
                  <c:v>40</c:v>
                </c:pt>
                <c:pt idx="5">
                  <c:v>50.1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 formatCode="0.0">
                  <c:v>87.7</c:v>
                </c:pt>
                <c:pt idx="10" formatCode="0">
                  <c:v>96.783188924736763</c:v>
                </c:pt>
                <c:pt idx="11">
                  <c:v>110</c:v>
                </c:pt>
                <c:pt idx="12" formatCode="0.0">
                  <c:v>125.3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</c:numCache>
            </c:numRef>
          </c:xVal>
          <c:yVal>
            <c:numRef>
              <c:f>許容圧縮応力度!$G$8:$G$33</c:f>
              <c:numCache>
                <c:formatCode>0</c:formatCode>
                <c:ptCount val="26"/>
                <c:pt idx="0">
                  <c:v>360</c:v>
                </c:pt>
                <c:pt idx="1">
                  <c:v>356.6762399591762</c:v>
                </c:pt>
                <c:pt idx="2">
                  <c:v>339.59885011826407</c:v>
                </c:pt>
                <c:pt idx="3">
                  <c:v>331.23306981355466</c:v>
                </c:pt>
                <c:pt idx="4">
                  <c:v>310.51878155454762</c:v>
                </c:pt>
                <c:pt idx="5">
                  <c:v>285.51891649407423</c:v>
                </c:pt>
                <c:pt idx="6">
                  <c:v>258.11597326078538</c:v>
                </c:pt>
                <c:pt idx="7">
                  <c:v>228.57459446875271</c:v>
                </c:pt>
                <c:pt idx="8">
                  <c:v>198.108296378072</c:v>
                </c:pt>
                <c:pt idx="9">
                  <c:v>174.52806973029487</c:v>
                </c:pt>
                <c:pt idx="10">
                  <c:v>149.53846153846155</c:v>
                </c:pt>
                <c:pt idx="11">
                  <c:v>115.64502225047681</c:v>
                </c:pt>
                <c:pt idx="12">
                  <c:v>89.127181387544226</c:v>
                </c:pt>
                <c:pt idx="13">
                  <c:v>82.799098771051433</c:v>
                </c:pt>
                <c:pt idx="14">
                  <c:v>71.39310047095762</c:v>
                </c:pt>
                <c:pt idx="15">
                  <c:v>62.191323076923084</c:v>
                </c:pt>
                <c:pt idx="16">
                  <c:v>54.660342548076926</c:v>
                </c:pt>
                <c:pt idx="17">
                  <c:v>48.41885014639341</c:v>
                </c:pt>
                <c:pt idx="18">
                  <c:v>43.188418803418806</c:v>
                </c:pt>
                <c:pt idx="19">
                  <c:v>38.761904964841257</c:v>
                </c:pt>
                <c:pt idx="20">
                  <c:v>34.982619230769231</c:v>
                </c:pt>
                <c:pt idx="21">
                  <c:v>31.730266875981165</c:v>
                </c:pt>
                <c:pt idx="22">
                  <c:v>28.911255562619203</c:v>
                </c:pt>
                <c:pt idx="23">
                  <c:v>26.451885996800932</c:v>
                </c:pt>
                <c:pt idx="24">
                  <c:v>24.293485576923075</c:v>
                </c:pt>
                <c:pt idx="25">
                  <c:v>22.388876307692311</c:v>
                </c:pt>
              </c:numCache>
            </c:numRef>
          </c:yVal>
          <c:smooth val="0"/>
        </c:ser>
        <c:ser>
          <c:idx val="4"/>
          <c:order val="4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許容圧縮応力度!$B$36:$B$37</c:f>
              <c:numCache>
                <c:formatCode>General</c:formatCode>
                <c:ptCount val="2"/>
                <c:pt idx="0">
                  <c:v>0</c:v>
                </c:pt>
                <c:pt idx="1">
                  <c:v>250</c:v>
                </c:pt>
              </c:numCache>
            </c:numRef>
          </c:xVal>
          <c:yVal>
            <c:numRef>
              <c:f>許容圧縮応力度!$C$36:$C$37</c:f>
              <c:numCache>
                <c:formatCode>General</c:formatCode>
                <c:ptCount val="2"/>
                <c:pt idx="0">
                  <c:v>360</c:v>
                </c:pt>
                <c:pt idx="1">
                  <c:v>360</c:v>
                </c:pt>
              </c:numCache>
            </c:numRef>
          </c:yVal>
          <c:smooth val="0"/>
        </c:ser>
        <c:ser>
          <c:idx val="5"/>
          <c:order val="5"/>
          <c:spPr>
            <a:ln w="1270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許容圧縮応力度!$E$36:$E$37</c:f>
              <c:numCache>
                <c:formatCode>0</c:formatCode>
                <c:ptCount val="2"/>
                <c:pt idx="0">
                  <c:v>96.783188924736763</c:v>
                </c:pt>
                <c:pt idx="1">
                  <c:v>96.783188924736763</c:v>
                </c:pt>
              </c:numCache>
            </c:numRef>
          </c:xVal>
          <c:yVal>
            <c:numRef>
              <c:f>許容圧縮応力度!$F$36:$F$37</c:f>
              <c:numCache>
                <c:formatCode>General</c:formatCode>
                <c:ptCount val="2"/>
                <c:pt idx="0">
                  <c:v>0</c:v>
                </c:pt>
                <c:pt idx="1">
                  <c:v>450</c:v>
                </c:pt>
              </c:numCache>
            </c:numRef>
          </c:yVal>
          <c:smooth val="0"/>
        </c:ser>
        <c:ser>
          <c:idx val="6"/>
          <c:order val="6"/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許容圧縮応力度!$B$36:$B$37</c:f>
              <c:numCache>
                <c:formatCode>General</c:formatCode>
                <c:ptCount val="2"/>
                <c:pt idx="0">
                  <c:v>0</c:v>
                </c:pt>
                <c:pt idx="1">
                  <c:v>250</c:v>
                </c:pt>
              </c:numCache>
            </c:numRef>
          </c:xVal>
          <c:yVal>
            <c:numRef>
              <c:f>許容圧縮応力度!$D$36:$D$37</c:f>
              <c:numCache>
                <c:formatCode>0</c:formatCode>
                <c:ptCount val="2"/>
                <c:pt idx="0">
                  <c:v>216</c:v>
                </c:pt>
                <c:pt idx="1">
                  <c:v>216</c:v>
                </c:pt>
              </c:numCache>
            </c:numRef>
          </c:y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許容圧縮応力度!$P$27:$P$30</c:f>
              <c:numCache>
                <c:formatCode>0.0</c:formatCode>
                <c:ptCount val="4"/>
                <c:pt idx="0">
                  <c:v>125.31328320802004</c:v>
                </c:pt>
                <c:pt idx="1">
                  <c:v>87.719298245614027</c:v>
                </c:pt>
                <c:pt idx="2">
                  <c:v>50.125313283208015</c:v>
                </c:pt>
                <c:pt idx="3">
                  <c:v>25.062656641604008</c:v>
                </c:pt>
              </c:numCache>
            </c:numRef>
          </c:xVal>
          <c:yVal>
            <c:numRef>
              <c:f>許容圧縮応力度!$Q$27:$Q$30</c:f>
              <c:numCache>
                <c:formatCode>0</c:formatCode>
                <c:ptCount val="4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819584"/>
        <c:axId val="176838144"/>
      </c:scatterChart>
      <c:valAx>
        <c:axId val="176819584"/>
        <c:scaling>
          <c:orientation val="minMax"/>
          <c:max val="250"/>
          <c:min val="0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76838144"/>
        <c:crosses val="autoZero"/>
        <c:crossBetween val="midCat"/>
        <c:majorUnit val="50"/>
      </c:valAx>
      <c:valAx>
        <c:axId val="176838144"/>
        <c:scaling>
          <c:orientation val="minMax"/>
          <c:max val="450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76819584"/>
        <c:crosses val="autoZero"/>
        <c:crossBetween val="midCat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85769646614763"/>
          <c:y val="0.13454545454545455"/>
          <c:w val="0.79365386925637582"/>
          <c:h val="0.7018181818181817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許容圧縮応力度!$B$8:$B$33</c:f>
              <c:numCache>
                <c:formatCode>General</c:formatCode>
                <c:ptCount val="26"/>
                <c:pt idx="0">
                  <c:v>0</c:v>
                </c:pt>
                <c:pt idx="1">
                  <c:v>10</c:v>
                </c:pt>
                <c:pt idx="2">
                  <c:v>25.1</c:v>
                </c:pt>
                <c:pt idx="3">
                  <c:v>30</c:v>
                </c:pt>
                <c:pt idx="4">
                  <c:v>40</c:v>
                </c:pt>
                <c:pt idx="5">
                  <c:v>50.1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 formatCode="0.0">
                  <c:v>87.7</c:v>
                </c:pt>
                <c:pt idx="10" formatCode="0">
                  <c:v>96.783188924736763</c:v>
                </c:pt>
                <c:pt idx="11">
                  <c:v>110</c:v>
                </c:pt>
                <c:pt idx="12" formatCode="0.0">
                  <c:v>125.3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</c:numCache>
            </c:numRef>
          </c:xVal>
          <c:yVal>
            <c:numRef>
              <c:f>許容圧縮応力度!$E$8:$E$33</c:f>
              <c:numCache>
                <c:formatCode>0.00</c:formatCode>
                <c:ptCount val="26"/>
                <c:pt idx="0">
                  <c:v>1.5</c:v>
                </c:pt>
                <c:pt idx="1">
                  <c:v>1.5075128883599815</c:v>
                </c:pt>
                <c:pt idx="2">
                  <c:v>1.5473319479567198</c:v>
                </c:pt>
                <c:pt idx="3">
                  <c:v>1.5676159952398339</c:v>
                </c:pt>
                <c:pt idx="4">
                  <c:v>1.6202062137597046</c:v>
                </c:pt>
                <c:pt idx="5">
                  <c:v>1.6885742491243729</c:v>
                </c:pt>
                <c:pt idx="6">
                  <c:v>1.7704639809593357</c:v>
                </c:pt>
                <c:pt idx="7">
                  <c:v>1.8681315296390957</c:v>
                </c:pt>
                <c:pt idx="8">
                  <c:v>1.980824855038819</c:v>
                </c:pt>
                <c:pt idx="9">
                  <c:v>2.0778380311424249</c:v>
                </c:pt>
                <c:pt idx="10">
                  <c:v>2.1666666666666665</c:v>
                </c:pt>
                <c:pt idx="11">
                  <c:v>2.1666666666666665</c:v>
                </c:pt>
                <c:pt idx="12">
                  <c:v>2.1666666666666665</c:v>
                </c:pt>
                <c:pt idx="13">
                  <c:v>2.1666666666666665</c:v>
                </c:pt>
                <c:pt idx="14">
                  <c:v>2.1666666666666665</c:v>
                </c:pt>
                <c:pt idx="15">
                  <c:v>2.1666666666666665</c:v>
                </c:pt>
                <c:pt idx="16">
                  <c:v>2.1666666666666665</c:v>
                </c:pt>
                <c:pt idx="17">
                  <c:v>2.1666666666666665</c:v>
                </c:pt>
                <c:pt idx="18">
                  <c:v>2.1666666666666665</c:v>
                </c:pt>
                <c:pt idx="19">
                  <c:v>2.1666666666666665</c:v>
                </c:pt>
                <c:pt idx="20">
                  <c:v>2.1666666666666665</c:v>
                </c:pt>
                <c:pt idx="21">
                  <c:v>2.1666666666666665</c:v>
                </c:pt>
                <c:pt idx="22">
                  <c:v>2.1666666666666665</c:v>
                </c:pt>
                <c:pt idx="23">
                  <c:v>2.1666666666666665</c:v>
                </c:pt>
                <c:pt idx="24">
                  <c:v>2.1666666666666665</c:v>
                </c:pt>
                <c:pt idx="25">
                  <c:v>2.1666666666666665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737536"/>
        <c:axId val="178739072"/>
      </c:scatterChart>
      <c:valAx>
        <c:axId val="178737536"/>
        <c:scaling>
          <c:orientation val="minMax"/>
          <c:max val="250"/>
          <c:min val="0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78739072"/>
        <c:crosses val="autoZero"/>
        <c:crossBetween val="midCat"/>
        <c:majorUnit val="50"/>
      </c:valAx>
      <c:valAx>
        <c:axId val="178739072"/>
        <c:scaling>
          <c:orientation val="minMax"/>
        </c:scaling>
        <c:delete val="0"/>
        <c:axPos val="l"/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78737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08333333333333"/>
          <c:y val="5.1400554097404488E-2"/>
          <c:w val="0.69998928571428576"/>
          <c:h val="0.74002697579469234"/>
        </c:manualLayout>
      </c:layout>
      <c:scatterChart>
        <c:scatterStyle val="lineMarker"/>
        <c:varyColors val="0"/>
        <c:ser>
          <c:idx val="0"/>
          <c:order val="0"/>
          <c:spPr>
            <a:ln w="635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</c:spPr>
          </c:marker>
          <c:xVal>
            <c:numRef>
              <c:f>'no5'!$E$5:$E$16</c:f>
              <c:numCache>
                <c:formatCode>0.00</c:formatCode>
                <c:ptCount val="12"/>
                <c:pt idx="0">
                  <c:v>0</c:v>
                </c:pt>
                <c:pt idx="1">
                  <c:v>5.5199062230908688E-2</c:v>
                </c:pt>
                <c:pt idx="2">
                  <c:v>0.10681996050284356</c:v>
                </c:pt>
                <c:pt idx="3">
                  <c:v>0.16725378906004426</c:v>
                </c:pt>
                <c:pt idx="4">
                  <c:v>0.23539192580428525</c:v>
                </c:pt>
                <c:pt idx="5">
                  <c:v>0.36282862267008265</c:v>
                </c:pt>
                <c:pt idx="6">
                  <c:v>0.55635380623247899</c:v>
                </c:pt>
                <c:pt idx="7">
                  <c:v>0.73579193725257497</c:v>
                </c:pt>
                <c:pt idx="8">
                  <c:v>1.015502010677533</c:v>
                </c:pt>
                <c:pt idx="9">
                  <c:v>1.3808264714386356</c:v>
                </c:pt>
                <c:pt idx="10">
                  <c:v>1.835651649276886</c:v>
                </c:pt>
                <c:pt idx="11">
                  <c:v>2.5584609941764058</c:v>
                </c:pt>
              </c:numCache>
            </c:numRef>
          </c:xVal>
          <c:yVal>
            <c:numRef>
              <c:f>'no5'!$F$5:$F$16</c:f>
              <c:numCache>
                <c:formatCode>0</c:formatCode>
                <c:ptCount val="12"/>
                <c:pt idx="0">
                  <c:v>0</c:v>
                </c:pt>
                <c:pt idx="1">
                  <c:v>125.02506963788304</c:v>
                </c:pt>
                <c:pt idx="2">
                  <c:v>240.90529247910871</c:v>
                </c:pt>
                <c:pt idx="3">
                  <c:v>292.63509749303626</c:v>
                </c:pt>
                <c:pt idx="4">
                  <c:v>316.65738161559892</c:v>
                </c:pt>
                <c:pt idx="5">
                  <c:v>337.26740947075217</c:v>
                </c:pt>
                <c:pt idx="6">
                  <c:v>349.55153203342627</c:v>
                </c:pt>
                <c:pt idx="7">
                  <c:v>354.60167130919234</c:v>
                </c:pt>
                <c:pt idx="8">
                  <c:v>359.5153203342619</c:v>
                </c:pt>
                <c:pt idx="9">
                  <c:v>360.60724233983296</c:v>
                </c:pt>
                <c:pt idx="10">
                  <c:v>353.91922005571035</c:v>
                </c:pt>
                <c:pt idx="11">
                  <c:v>328.66852367688028</c:v>
                </c:pt>
              </c:numCache>
            </c:numRef>
          </c:yVal>
          <c:smooth val="0"/>
        </c:ser>
        <c:ser>
          <c:idx val="1"/>
          <c:order val="1"/>
          <c:spPr>
            <a:ln w="635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'no5'!$H$8:$H$9</c:f>
              <c:numCache>
                <c:formatCode>0.00</c:formatCode>
                <c:ptCount val="2"/>
                <c:pt idx="0" formatCode="General">
                  <c:v>0.2</c:v>
                </c:pt>
                <c:pt idx="1">
                  <c:v>0.35961691939345575</c:v>
                </c:pt>
              </c:numCache>
            </c:numRef>
          </c:xVal>
          <c:yVal>
            <c:numRef>
              <c:f>'no5'!$I$8:$I$9</c:f>
              <c:numCache>
                <c:formatCode>General</c:formatCode>
                <c:ptCount val="2"/>
                <c:pt idx="0">
                  <c:v>0</c:v>
                </c:pt>
                <c:pt idx="1">
                  <c:v>360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761088"/>
        <c:axId val="177632384"/>
      </c:scatterChart>
      <c:valAx>
        <c:axId val="178761088"/>
        <c:scaling>
          <c:orientation val="minMax"/>
          <c:max val="0.60000000000000009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>
                    <a:latin typeface="Symbol" panose="05050102010706020507" pitchFamily="18" charset="2"/>
                  </a:rPr>
                  <a:t>e</a:t>
                </a:r>
                <a:r>
                  <a:rPr lang="en-US" altLang="ja-JP"/>
                  <a:t> (%)</a:t>
                </a:r>
                <a:endParaRPr lang="ja-JP" altLang="en-US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632384"/>
        <c:crosses val="autoZero"/>
        <c:crossBetween val="midCat"/>
        <c:majorUnit val="0.2"/>
      </c:valAx>
      <c:valAx>
        <c:axId val="1776323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>
                    <a:latin typeface="Symbol" panose="05050102010706020507" pitchFamily="18" charset="2"/>
                  </a:rPr>
                  <a:t>s</a:t>
                </a:r>
                <a:r>
                  <a:rPr lang="en-US" altLang="ja-JP" baseline="0"/>
                  <a:t> (N/mm</a:t>
                </a:r>
                <a:r>
                  <a:rPr lang="en-US" altLang="ja-JP" baseline="30000"/>
                  <a:t>2</a:t>
                </a:r>
                <a:r>
                  <a:rPr lang="en-US" altLang="ja-JP" baseline="0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787610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08333333333333"/>
          <c:y val="5.1400554097404488E-2"/>
          <c:w val="0.69998928571428576"/>
          <c:h val="0.74002697579469234"/>
        </c:manualLayout>
      </c:layout>
      <c:scatterChart>
        <c:scatterStyle val="lineMarker"/>
        <c:varyColors val="0"/>
        <c:ser>
          <c:idx val="0"/>
          <c:order val="0"/>
          <c:spPr>
            <a:ln w="6350">
              <a:noFill/>
            </a:ln>
          </c:spPr>
          <c:marker>
            <c:symbol val="circle"/>
            <c:size val="7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11606746031746032"/>
                  <c:y val="0.44830833333333331"/>
                </c:manualLayout>
              </c:layout>
              <c:numFmt formatCode="General" sourceLinked="0"/>
            </c:trendlineLbl>
          </c:trendline>
          <c:xVal>
            <c:numRef>
              <c:f>'no5'!$E$5:$E$7</c:f>
              <c:numCache>
                <c:formatCode>0.00</c:formatCode>
                <c:ptCount val="3"/>
                <c:pt idx="0">
                  <c:v>0</c:v>
                </c:pt>
                <c:pt idx="1">
                  <c:v>5.5199062230908688E-2</c:v>
                </c:pt>
                <c:pt idx="2">
                  <c:v>0.10681996050284356</c:v>
                </c:pt>
              </c:numCache>
            </c:numRef>
          </c:xVal>
          <c:yVal>
            <c:numRef>
              <c:f>'no5'!$F$5:$F$7</c:f>
              <c:numCache>
                <c:formatCode>0</c:formatCode>
                <c:ptCount val="3"/>
                <c:pt idx="0">
                  <c:v>0</c:v>
                </c:pt>
                <c:pt idx="1">
                  <c:v>125.02506963788304</c:v>
                </c:pt>
                <c:pt idx="2">
                  <c:v>240.90529247910871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785280"/>
        <c:axId val="178791552"/>
      </c:scatterChart>
      <c:valAx>
        <c:axId val="178785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>
                    <a:latin typeface="Symbol" panose="05050102010706020507" pitchFamily="18" charset="2"/>
                  </a:rPr>
                  <a:t>e</a:t>
                </a:r>
                <a:r>
                  <a:rPr lang="en-US" altLang="ja-JP"/>
                  <a:t> (%)</a:t>
                </a:r>
                <a:endParaRPr lang="ja-JP" altLang="en-US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791552"/>
        <c:crosses val="autoZero"/>
        <c:crossBetween val="midCat"/>
      </c:valAx>
      <c:valAx>
        <c:axId val="1787915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>
                    <a:latin typeface="Symbol" panose="05050102010706020507" pitchFamily="18" charset="2"/>
                  </a:rPr>
                  <a:t>s</a:t>
                </a:r>
                <a:r>
                  <a:rPr lang="en-US" altLang="ja-JP" baseline="0"/>
                  <a:t> (N/mm</a:t>
                </a:r>
                <a:r>
                  <a:rPr lang="en-US" altLang="ja-JP" baseline="30000"/>
                  <a:t>2</a:t>
                </a:r>
                <a:r>
                  <a:rPr lang="en-US" altLang="ja-JP" baseline="0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787852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12</xdr:row>
      <xdr:rowOff>19050</xdr:rowOff>
    </xdr:from>
    <xdr:to>
      <xdr:col>3</xdr:col>
      <xdr:colOff>409575</xdr:colOff>
      <xdr:row>24</xdr:row>
      <xdr:rowOff>95250</xdr:rowOff>
    </xdr:to>
    <xdr:grpSp>
      <xdr:nvGrpSpPr>
        <xdr:cNvPr id="1428" name="Group 1"/>
        <xdr:cNvGrpSpPr>
          <a:grpSpLocks/>
        </xdr:cNvGrpSpPr>
      </xdr:nvGrpSpPr>
      <xdr:grpSpPr bwMode="auto">
        <a:xfrm>
          <a:off x="904875" y="2019300"/>
          <a:ext cx="1371600" cy="2019300"/>
          <a:chOff x="721" y="79"/>
          <a:chExt cx="144" cy="212"/>
        </a:xfrm>
      </xdr:grpSpPr>
      <xdr:grpSp>
        <xdr:nvGrpSpPr>
          <xdr:cNvPr id="1451" name="Group 2"/>
          <xdr:cNvGrpSpPr>
            <a:grpSpLocks/>
          </xdr:cNvGrpSpPr>
        </xdr:nvGrpSpPr>
        <xdr:grpSpPr bwMode="auto">
          <a:xfrm>
            <a:off x="721" y="87"/>
            <a:ext cx="144" cy="204"/>
            <a:chOff x="721" y="87"/>
            <a:chExt cx="144" cy="204"/>
          </a:xfrm>
        </xdr:grpSpPr>
        <xdr:grpSp>
          <xdr:nvGrpSpPr>
            <xdr:cNvPr id="1454" name="Group 3"/>
            <xdr:cNvGrpSpPr>
              <a:grpSpLocks/>
            </xdr:cNvGrpSpPr>
          </xdr:nvGrpSpPr>
          <xdr:grpSpPr bwMode="auto">
            <a:xfrm>
              <a:off x="752" y="104"/>
              <a:ext cx="82" cy="170"/>
              <a:chOff x="747" y="105"/>
              <a:chExt cx="82" cy="170"/>
            </a:xfrm>
          </xdr:grpSpPr>
          <xdr:sp macro="" textlink="">
            <xdr:nvSpPr>
              <xdr:cNvPr id="1457" name="Rectangle 4"/>
              <xdr:cNvSpPr>
                <a:spLocks noChangeArrowheads="1"/>
              </xdr:cNvSpPr>
            </xdr:nvSpPr>
            <xdr:spPr bwMode="auto">
              <a:xfrm>
                <a:off x="747" y="105"/>
                <a:ext cx="82" cy="170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458" name="Rectangle 5"/>
              <xdr:cNvSpPr>
                <a:spLocks noChangeArrowheads="1"/>
              </xdr:cNvSpPr>
            </xdr:nvSpPr>
            <xdr:spPr bwMode="auto">
              <a:xfrm>
                <a:off x="751" y="109"/>
                <a:ext cx="75" cy="162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</xdr:sp>
        </xdr:grpSp>
        <xdr:sp macro="" textlink="">
          <xdr:nvSpPr>
            <xdr:cNvPr id="1455" name="Line 6"/>
            <xdr:cNvSpPr>
              <a:spLocks noChangeShapeType="1"/>
            </xdr:cNvSpPr>
          </xdr:nvSpPr>
          <xdr:spPr bwMode="auto">
            <a:xfrm>
              <a:off x="721" y="189"/>
              <a:ext cx="144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6" name="Line 7"/>
            <xdr:cNvSpPr>
              <a:spLocks noChangeShapeType="1"/>
            </xdr:cNvSpPr>
          </xdr:nvSpPr>
          <xdr:spPr bwMode="auto">
            <a:xfrm flipV="1">
              <a:off x="793" y="87"/>
              <a:ext cx="0" cy="20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032" name="Text Box 8"/>
          <xdr:cNvSpPr txBox="1">
            <a:spLocks noChangeArrowheads="1"/>
          </xdr:cNvSpPr>
        </xdr:nvSpPr>
        <xdr:spPr bwMode="auto">
          <a:xfrm>
            <a:off x="846" y="195"/>
            <a:ext cx="10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ｘ</a:t>
            </a:r>
          </a:p>
        </xdr:txBody>
      </xdr:sp>
      <xdr:sp macro="" textlink="">
        <xdr:nvSpPr>
          <xdr:cNvPr id="1033" name="Text Box 9"/>
          <xdr:cNvSpPr txBox="1">
            <a:spLocks noChangeArrowheads="1"/>
          </xdr:cNvSpPr>
        </xdr:nvSpPr>
        <xdr:spPr bwMode="auto">
          <a:xfrm>
            <a:off x="801" y="79"/>
            <a:ext cx="10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ｙ</a:t>
            </a:r>
          </a:p>
        </xdr:txBody>
      </xdr:sp>
    </xdr:grpSp>
    <xdr:clientData/>
  </xdr:twoCellAnchor>
  <xdr:twoCellAnchor editAs="oneCell">
    <xdr:from>
      <xdr:col>3</xdr:col>
      <xdr:colOff>409575</xdr:colOff>
      <xdr:row>28</xdr:row>
      <xdr:rowOff>0</xdr:rowOff>
    </xdr:from>
    <xdr:to>
      <xdr:col>4</xdr:col>
      <xdr:colOff>66675</xdr:colOff>
      <xdr:row>29</xdr:row>
      <xdr:rowOff>38100</xdr:rowOff>
    </xdr:to>
    <xdr:sp macro="" textlink="">
      <xdr:nvSpPr>
        <xdr:cNvPr id="1429" name="Text Box 10"/>
        <xdr:cNvSpPr txBox="1">
          <a:spLocks noChangeArrowheads="1"/>
        </xdr:cNvSpPr>
      </xdr:nvSpPr>
      <xdr:spPr bwMode="auto">
        <a:xfrm>
          <a:off x="2276475" y="4591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361950</xdr:colOff>
      <xdr:row>24</xdr:row>
      <xdr:rowOff>133350</xdr:rowOff>
    </xdr:from>
    <xdr:to>
      <xdr:col>5</xdr:col>
      <xdr:colOff>304800</xdr:colOff>
      <xdr:row>32</xdr:row>
      <xdr:rowOff>104775</xdr:rowOff>
    </xdr:to>
    <xdr:grpSp>
      <xdr:nvGrpSpPr>
        <xdr:cNvPr id="1430" name="Group 11"/>
        <xdr:cNvGrpSpPr>
          <a:grpSpLocks/>
        </xdr:cNvGrpSpPr>
      </xdr:nvGrpSpPr>
      <xdr:grpSpPr bwMode="auto">
        <a:xfrm>
          <a:off x="361950" y="4076700"/>
          <a:ext cx="2628900" cy="1266825"/>
          <a:chOff x="38" y="405"/>
          <a:chExt cx="276" cy="133"/>
        </a:xfrm>
      </xdr:grpSpPr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38" y="432"/>
            <a:ext cx="276" cy="10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・Ix, ixは，強軸周りに曲げを受ける場合を表す．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・角形鋼管の断面2次半径は，曲げを受ける軸に直交する部材せいの0.4倍程度となる．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・細長比を算定するときの断面2次半径は，座屈が生じる際に，部材にどの軸周りの曲げが生じるかで判断する．</a:t>
            </a:r>
          </a:p>
        </xdr:txBody>
      </xdr:sp>
      <xdr:sp macro="" textlink="">
        <xdr:nvSpPr>
          <xdr:cNvPr id="1037" name="Text Box 13"/>
          <xdr:cNvSpPr txBox="1">
            <a:spLocks noChangeArrowheads="1"/>
          </xdr:cNvSpPr>
        </xdr:nvSpPr>
        <xdr:spPr bwMode="auto">
          <a:xfrm>
            <a:off x="39" y="405"/>
            <a:ext cx="71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Times New Roman"/>
              </a:rPr>
              <a:t>．断面性能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6</xdr:col>
      <xdr:colOff>95250</xdr:colOff>
      <xdr:row>18</xdr:row>
      <xdr:rowOff>66675</xdr:rowOff>
    </xdr:from>
    <xdr:to>
      <xdr:col>8</xdr:col>
      <xdr:colOff>95250</xdr:colOff>
      <xdr:row>19</xdr:row>
      <xdr:rowOff>95250</xdr:rowOff>
    </xdr:to>
    <xdr:grpSp>
      <xdr:nvGrpSpPr>
        <xdr:cNvPr id="1431" name="Group 14"/>
        <xdr:cNvGrpSpPr>
          <a:grpSpLocks/>
        </xdr:cNvGrpSpPr>
      </xdr:nvGrpSpPr>
      <xdr:grpSpPr bwMode="auto">
        <a:xfrm>
          <a:off x="3314700" y="3038475"/>
          <a:ext cx="1066800" cy="190500"/>
          <a:chOff x="348" y="296"/>
          <a:chExt cx="112" cy="20"/>
        </a:xfrm>
      </xdr:grpSpPr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348" y="296"/>
            <a:ext cx="112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Times New Roman"/>
              </a:rPr>
              <a:t>．許容圧縮応力度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040" name="Text Box 16"/>
          <xdr:cNvSpPr txBox="1">
            <a:spLocks noChangeArrowheads="1"/>
          </xdr:cNvSpPr>
        </xdr:nvSpPr>
        <xdr:spPr bwMode="auto">
          <a:xfrm>
            <a:off x="345" y="316"/>
            <a:ext cx="409" cy="2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許容圧縮応力度のシートにSTKR400のF値(235)の代わりに実際の素材の降伏点応力σy を用いて許容圧縮応力度を計算しています．</a:t>
            </a:r>
          </a:p>
          <a:p>
            <a:pPr algn="l" rtl="0">
              <a:lnSpc>
                <a:spcPts val="1100"/>
              </a:lnSpc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σeは，オイラー式より計算される弾性の座屈応力度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σneは，Jhonsonの非弾性座屈応力度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fcは，長期許容圧縮応力度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1.5fcは，短期の許容圧縮応力度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Symbol"/>
                <a:ea typeface="ＭＳ Ｐ明朝"/>
              </a:rPr>
              <a:t>n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は，安全率</a:t>
            </a:r>
          </a:p>
          <a:p>
            <a:pPr algn="l" rtl="0">
              <a:lnSpc>
                <a:spcPts val="1200"/>
              </a:lnSpc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</a:t>
            </a:r>
            <a:r>
              <a:rPr lang="ja-JP" altLang="en-US" sz="1000" b="0" i="0" u="none" strike="noStrike" baseline="0">
                <a:solidFill>
                  <a:srgbClr val="FF0000"/>
                </a:solidFill>
                <a:latin typeface="ＭＳ Ｐ明朝"/>
                <a:ea typeface="ＭＳ Ｐ明朝"/>
              </a:rPr>
              <a:t>・限界細長比Λについて説明してください．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FF0000"/>
                </a:solidFill>
                <a:latin typeface="ＭＳ Ｐ明朝"/>
                <a:ea typeface="ＭＳ Ｐ明朝"/>
              </a:rPr>
              <a:t>　・安全率</a:t>
            </a:r>
            <a:r>
              <a:rPr lang="ja-JP" altLang="en-US" sz="1000" b="0" i="0" u="none" strike="noStrike" baseline="0">
                <a:solidFill>
                  <a:srgbClr val="FF0000"/>
                </a:solidFill>
                <a:latin typeface="Symbol"/>
                <a:ea typeface="ＭＳ Ｐ明朝"/>
              </a:rPr>
              <a:t>n</a:t>
            </a:r>
            <a:r>
              <a:rPr lang="ja-JP" altLang="en-US" sz="1000" b="0" i="0" u="none" strike="noStrike" baseline="0">
                <a:solidFill>
                  <a:srgbClr val="FF0000"/>
                </a:solidFill>
                <a:latin typeface="ＭＳ Ｐ明朝"/>
                <a:ea typeface="ＭＳ Ｐ明朝"/>
              </a:rPr>
              <a:t>がλ</a:t>
            </a:r>
            <a:r>
              <a:rPr lang="ja-JP" altLang="en-US" sz="1000" b="0" i="0" u="none" strike="noStrike" baseline="0">
                <a:solidFill>
                  <a:srgbClr val="FF0000"/>
                </a:solidFill>
                <a:latin typeface="Symbol"/>
                <a:ea typeface="ＭＳ Ｐ明朝"/>
              </a:rPr>
              <a:t>/</a:t>
            </a:r>
            <a:r>
              <a:rPr lang="ja-JP" altLang="en-US" sz="1000" b="0" i="0" u="none" strike="noStrike" baseline="0">
                <a:solidFill>
                  <a:srgbClr val="FF0000"/>
                </a:solidFill>
                <a:latin typeface="ＭＳ Ｐ明朝"/>
                <a:ea typeface="ＭＳ Ｐ明朝"/>
              </a:rPr>
              <a:t>Λに依存する特徴があります（通常は</a:t>
            </a:r>
            <a:r>
              <a:rPr lang="ja-JP" altLang="en-US" sz="1000" b="0" i="0" u="none" strike="noStrike" baseline="0">
                <a:solidFill>
                  <a:srgbClr val="FF0000"/>
                </a:solidFill>
                <a:latin typeface="Symbol"/>
                <a:ea typeface="ＭＳ Ｐ明朝"/>
              </a:rPr>
              <a:t>1.5</a:t>
            </a:r>
            <a:r>
              <a:rPr lang="ja-JP" altLang="en-US" sz="1000" b="0" i="0" u="none" strike="noStrike" baseline="0">
                <a:solidFill>
                  <a:srgbClr val="FF0000"/>
                </a:solidFill>
                <a:latin typeface="ＭＳ Ｐ明朝"/>
                <a:ea typeface="ＭＳ Ｐ明朝"/>
              </a:rPr>
              <a:t>で一定）．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FF0000"/>
                </a:solidFill>
                <a:latin typeface="ＭＳ Ｐ明朝"/>
                <a:ea typeface="ＭＳ Ｐ明朝"/>
              </a:rPr>
              <a:t>　　この理由を説明してください．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</a:t>
            </a:r>
            <a:r>
              <a:rPr lang="ja-JP" altLang="en-US" sz="1000" b="0" i="0" u="none" strike="noStrike" baseline="0">
                <a:solidFill>
                  <a:srgbClr val="FF0000"/>
                </a:solidFill>
                <a:latin typeface="ＭＳ Ｐ明朝"/>
                <a:ea typeface="ＭＳ Ｐ明朝"/>
              </a:rPr>
              <a:t>・実験結果の最大応力度と許容圧縮応力度を比較し，考察してください．</a:t>
            </a:r>
          </a:p>
          <a:p>
            <a:pPr algn="l" rtl="0">
              <a:lnSpc>
                <a:spcPts val="1000"/>
              </a:lnSpc>
              <a:defRPr sz="1000"/>
            </a:pPr>
            <a:endParaRPr lang="ja-JP" altLang="en-US" sz="1000" b="0" i="0" u="none" strike="noStrike" baseline="0">
              <a:solidFill>
                <a:srgbClr val="FF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 editAs="oneCell">
    <xdr:from>
      <xdr:col>6</xdr:col>
      <xdr:colOff>266700</xdr:colOff>
      <xdr:row>30</xdr:row>
      <xdr:rowOff>95250</xdr:rowOff>
    </xdr:from>
    <xdr:to>
      <xdr:col>6</xdr:col>
      <xdr:colOff>342900</xdr:colOff>
      <xdr:row>31</xdr:row>
      <xdr:rowOff>133350</xdr:rowOff>
    </xdr:to>
    <xdr:sp macro="" textlink="">
      <xdr:nvSpPr>
        <xdr:cNvPr id="1432" name="Text Box 17"/>
        <xdr:cNvSpPr txBox="1">
          <a:spLocks noChangeArrowheads="1"/>
        </xdr:cNvSpPr>
      </xdr:nvSpPr>
      <xdr:spPr bwMode="auto">
        <a:xfrm>
          <a:off x="3486150" y="5010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523875</xdr:colOff>
      <xdr:row>9</xdr:row>
      <xdr:rowOff>95250</xdr:rowOff>
    </xdr:from>
    <xdr:to>
      <xdr:col>8</xdr:col>
      <xdr:colOff>361950</xdr:colOff>
      <xdr:row>9</xdr:row>
      <xdr:rowOff>95250</xdr:rowOff>
    </xdr:to>
    <xdr:sp macro="" textlink="">
      <xdr:nvSpPr>
        <xdr:cNvPr id="1433" name="Line 18"/>
        <xdr:cNvSpPr>
          <a:spLocks noChangeShapeType="1"/>
        </xdr:cNvSpPr>
      </xdr:nvSpPr>
      <xdr:spPr bwMode="auto">
        <a:xfrm>
          <a:off x="4276725" y="160972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0</xdr:row>
      <xdr:rowOff>114300</xdr:rowOff>
    </xdr:from>
    <xdr:to>
      <xdr:col>11</xdr:col>
      <xdr:colOff>400050</xdr:colOff>
      <xdr:row>16</xdr:row>
      <xdr:rowOff>123825</xdr:rowOff>
    </xdr:to>
    <xdr:grpSp>
      <xdr:nvGrpSpPr>
        <xdr:cNvPr id="1434" name="Group 19"/>
        <xdr:cNvGrpSpPr>
          <a:grpSpLocks/>
        </xdr:cNvGrpSpPr>
      </xdr:nvGrpSpPr>
      <xdr:grpSpPr bwMode="auto">
        <a:xfrm>
          <a:off x="3305175" y="114300"/>
          <a:ext cx="2981325" cy="2657475"/>
          <a:chOff x="347" y="12"/>
          <a:chExt cx="313" cy="256"/>
        </a:xfrm>
      </xdr:grpSpPr>
      <xdr:grpSp>
        <xdr:nvGrpSpPr>
          <xdr:cNvPr id="1435" name="Group 20"/>
          <xdr:cNvGrpSpPr>
            <a:grpSpLocks/>
          </xdr:cNvGrpSpPr>
        </xdr:nvGrpSpPr>
        <xdr:grpSpPr bwMode="auto">
          <a:xfrm>
            <a:off x="347" y="12"/>
            <a:ext cx="313" cy="256"/>
            <a:chOff x="347" y="12"/>
            <a:chExt cx="313" cy="256"/>
          </a:xfrm>
        </xdr:grpSpPr>
        <xdr:grpSp>
          <xdr:nvGrpSpPr>
            <xdr:cNvPr id="1437" name="Group 21"/>
            <xdr:cNvGrpSpPr>
              <a:grpSpLocks/>
            </xdr:cNvGrpSpPr>
          </xdr:nvGrpSpPr>
          <xdr:grpSpPr bwMode="auto">
            <a:xfrm>
              <a:off x="347" y="12"/>
              <a:ext cx="313" cy="256"/>
              <a:chOff x="369" y="24"/>
              <a:chExt cx="313" cy="256"/>
            </a:xfrm>
          </xdr:grpSpPr>
          <xdr:grpSp>
            <xdr:nvGrpSpPr>
              <xdr:cNvPr id="1440" name="Group 22"/>
              <xdr:cNvGrpSpPr>
                <a:grpSpLocks/>
              </xdr:cNvGrpSpPr>
            </xdr:nvGrpSpPr>
            <xdr:grpSpPr bwMode="auto">
              <a:xfrm>
                <a:off x="369" y="46"/>
                <a:ext cx="313" cy="234"/>
                <a:chOff x="337" y="21"/>
                <a:chExt cx="313" cy="234"/>
              </a:xfrm>
            </xdr:grpSpPr>
            <xdr:grpSp>
              <xdr:nvGrpSpPr>
                <xdr:cNvPr id="1442" name="Group 23"/>
                <xdr:cNvGrpSpPr>
                  <a:grpSpLocks/>
                </xdr:cNvGrpSpPr>
              </xdr:nvGrpSpPr>
              <xdr:grpSpPr bwMode="auto">
                <a:xfrm>
                  <a:off x="337" y="21"/>
                  <a:ext cx="313" cy="234"/>
                  <a:chOff x="331" y="175"/>
                  <a:chExt cx="313" cy="234"/>
                </a:xfrm>
              </xdr:grpSpPr>
              <xdr:pic>
                <xdr:nvPicPr>
                  <xdr:cNvPr id="1444" name="Picture 24"/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1" cstate="print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/>
                  <a:stretch>
                    <a:fillRect/>
                  </a:stretch>
                </xdr:blipFill>
                <xdr:spPr bwMode="auto">
                  <a:xfrm>
                    <a:off x="331" y="175"/>
                    <a:ext cx="313" cy="234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pic>
              <xdr:sp macro="" textlink="">
                <xdr:nvSpPr>
                  <xdr:cNvPr id="1049" name="Text Box 25"/>
                  <xdr:cNvSpPr txBox="1">
                    <a:spLocks noChangeArrowheads="1"/>
                  </xdr:cNvSpPr>
                </xdr:nvSpPr>
                <xdr:spPr bwMode="auto">
                  <a:xfrm>
                    <a:off x="417" y="291"/>
                    <a:ext cx="202" cy="3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xmlns:mc="http://schemas.openxmlformats.org/markup-compatibility/2006" val="FFFFFF" mc:Ignorable="a14" a14:legacySpreadsheetColorIndex="9"/>
                        </a:solidFill>
                      </a14:hiddenFill>
                    </a:ext>
                    <a:ext uri="{91240B29-F687-4F45-9708-019B960494DF}">
                      <a14:hiddenLine xmlns:a14="http://schemas.microsoft.com/office/drawing/2010/main" w="9525">
                        <a:solidFill>
                          <a:srgbClr xmlns:mc="http://schemas.openxmlformats.org/markup-compatibility/2006"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wrap="none" lIns="18288" tIns="18288" rIns="0" bIns="0" anchor="t" upright="1">
                    <a:spAutoFit/>
                  </a:bodyPr>
                  <a:lstStyle/>
                  <a:p>
                    <a:pPr algn="l" rtl="0">
                      <a:lnSpc>
                        <a:spcPts val="1200"/>
                      </a:lnSpc>
                      <a:defRPr sz="1000"/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短柱の応力-歪関係</a:t>
                    </a:r>
                  </a:p>
                  <a:p>
                    <a:pPr algn="l" rtl="0">
                      <a:lnSpc>
                        <a:spcPts val="1100"/>
                      </a:lnSpc>
                      <a:defRPr sz="1000"/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（グラフの歪の範囲を小さくすること）</a:t>
                    </a:r>
                  </a:p>
                </xdr:txBody>
              </xdr:sp>
              <xdr:sp macro="" textlink="">
                <xdr:nvSpPr>
                  <xdr:cNvPr id="1050" name="Text Box 26"/>
                  <xdr:cNvSpPr txBox="1">
                    <a:spLocks noChangeArrowheads="1"/>
                  </xdr:cNvSpPr>
                </xdr:nvSpPr>
                <xdr:spPr bwMode="auto">
                  <a:xfrm>
                    <a:off x="526" y="180"/>
                    <a:ext cx="150" cy="19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18288" rIns="0" bIns="0" anchor="t" upright="1"/>
                  <a:lstStyle/>
                  <a:p>
                    <a:pPr algn="l" rtl="0">
                      <a:defRPr sz="1000"/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【降伏点応力の求め方】</a:t>
                    </a:r>
                  </a:p>
                </xdr:txBody>
              </xdr:sp>
            </xdr:grpSp>
            <xdr:sp macro="" textlink="">
              <xdr:nvSpPr>
                <xdr:cNvPr id="1051" name="Text Box 27"/>
                <xdr:cNvSpPr txBox="1">
                  <a:spLocks noChangeArrowheads="1"/>
                </xdr:cNvSpPr>
              </xdr:nvSpPr>
              <xdr:spPr bwMode="auto">
                <a:xfrm>
                  <a:off x="443" y="123"/>
                  <a:ext cx="31" cy="1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xmlns:mc="http://schemas.openxmlformats.org/markup-compatibility/2006"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none" lIns="18288" tIns="22860" rIns="0" bIns="0" anchor="t" upright="1">
                  <a:spAutoFit/>
                </a:bodyPr>
                <a:lstStyle/>
                <a:p>
                  <a:pPr algn="l" rtl="0">
                    <a:defRPr sz="1000"/>
                  </a:pPr>
                  <a:r>
                    <a:rPr lang="ja-JP" altLang="en-US" sz="1000" b="0" i="0" u="none" strike="noStrike" baseline="0">
                      <a:solidFill>
                        <a:srgbClr val="FF0000"/>
                      </a:solidFill>
                      <a:latin typeface="Times New Roman"/>
                      <a:cs typeface="Times New Roman"/>
                    </a:rPr>
                    <a:t>(no3)</a:t>
                  </a:r>
                </a:p>
              </xdr:txBody>
            </xdr:sp>
          </xdr:grpSp>
          <xdr:sp macro="" textlink="">
            <xdr:nvSpPr>
              <xdr:cNvPr id="1052" name="Text Box 28"/>
              <xdr:cNvSpPr txBox="1">
                <a:spLocks noChangeArrowheads="1"/>
              </xdr:cNvSpPr>
            </xdr:nvSpPr>
            <xdr:spPr bwMode="auto">
              <a:xfrm>
                <a:off x="375" y="24"/>
                <a:ext cx="114" cy="1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9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none" lIns="18288" tIns="22860" rIns="0" bIns="0" anchor="t" upright="1">
                <a:spAutoFit/>
              </a:bodyPr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2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Times New Roman"/>
                  </a:rPr>
                  <a:t>．降伏応力度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Times New Roman"/>
                    <a:ea typeface="ＭＳ Ｐ明朝"/>
                    <a:cs typeface="Times New Roman"/>
                  </a:rPr>
                  <a:t>(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Times New Roman"/>
                  </a:rPr>
                  <a:t>σ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Times New Roman"/>
                    <a:ea typeface="ＭＳ Ｐ明朝"/>
                    <a:cs typeface="Times New Roman"/>
                  </a:rPr>
                  <a:t>y)</a:t>
                </a:r>
                <a:endParaRPr lang="ja-JP" altLang="en-US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</xdr:grpSp>
        <xdr:sp macro="" textlink="">
          <xdr:nvSpPr>
            <xdr:cNvPr id="1053" name="Text Box 29"/>
            <xdr:cNvSpPr txBox="1">
              <a:spLocks noChangeArrowheads="1"/>
            </xdr:cNvSpPr>
          </xdr:nvSpPr>
          <xdr:spPr bwMode="auto">
            <a:xfrm>
              <a:off x="489" y="132"/>
              <a:ext cx="25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No4</a:t>
              </a:r>
            </a:p>
          </xdr:txBody>
        </xdr:sp>
        <xdr:sp macro="" textlink="">
          <xdr:nvSpPr>
            <xdr:cNvPr id="1439" name="Rectangle 30"/>
            <xdr:cNvSpPr>
              <a:spLocks noChangeArrowheads="1"/>
            </xdr:cNvSpPr>
          </xdr:nvSpPr>
          <xdr:spPr bwMode="auto">
            <a:xfrm>
              <a:off x="453" y="137"/>
              <a:ext cx="33" cy="14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sp macro="" textlink="">
        <xdr:nvSpPr>
          <xdr:cNvPr id="1055" name="Text Box 31"/>
          <xdr:cNvSpPr txBox="1">
            <a:spLocks noChangeArrowheads="1"/>
          </xdr:cNvSpPr>
        </xdr:nvSpPr>
        <xdr:spPr bwMode="auto">
          <a:xfrm>
            <a:off x="490" y="131"/>
            <a:ext cx="25" cy="1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No5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300038</xdr:colOff>
      <xdr:row>32</xdr:row>
      <xdr:rowOff>90488</xdr:rowOff>
    </xdr:to>
    <xdr:pic>
      <xdr:nvPicPr>
        <xdr:cNvPr id="2" name="Picture 4" descr="D:\1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3638" cy="527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</xdr:row>
          <xdr:rowOff>28575</xdr:rowOff>
        </xdr:from>
        <xdr:to>
          <xdr:col>16</xdr:col>
          <xdr:colOff>219075</xdr:colOff>
          <xdr:row>22</xdr:row>
          <xdr:rowOff>152400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7</xdr:col>
      <xdr:colOff>304800</xdr:colOff>
      <xdr:row>2</xdr:row>
      <xdr:rowOff>0</xdr:rowOff>
    </xdr:from>
    <xdr:to>
      <xdr:col>12</xdr:col>
      <xdr:colOff>28575</xdr:colOff>
      <xdr:row>17</xdr:row>
      <xdr:rowOff>152400</xdr:rowOff>
    </xdr:to>
    <xdr:graphicFrame macro="">
      <xdr:nvGraphicFramePr>
        <xdr:cNvPr id="208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304800</xdr:colOff>
      <xdr:row>18</xdr:row>
      <xdr:rowOff>9525</xdr:rowOff>
    </xdr:from>
    <xdr:to>
      <xdr:col>12</xdr:col>
      <xdr:colOff>38100</xdr:colOff>
      <xdr:row>34</xdr:row>
      <xdr:rowOff>38100</xdr:rowOff>
    </xdr:to>
    <xdr:graphicFrame macro="">
      <xdr:nvGraphicFramePr>
        <xdr:cNvPr id="2086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0.81714</cdr:x>
      <cdr:y>0.17401</cdr:y>
    </cdr:from>
    <cdr:to>
      <cdr:x>0.90501</cdr:x>
      <cdr:y>0.24316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4568" y="460618"/>
          <a:ext cx="210912" cy="1817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σy</a:t>
          </a:r>
        </a:p>
      </cdr:txBody>
    </cdr:sp>
  </cdr:relSizeAnchor>
  <cdr:relSizeAnchor xmlns:cdr="http://schemas.openxmlformats.org/drawingml/2006/chartDrawing">
    <cdr:from>
      <cdr:x>0.75809</cdr:x>
      <cdr:y>0.40941</cdr:y>
    </cdr:from>
    <cdr:to>
      <cdr:x>0.90501</cdr:x>
      <cdr:y>0.47856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2807" y="1079462"/>
          <a:ext cx="352673" cy="1817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0.6σy</a:t>
          </a:r>
        </a:p>
      </cdr:txBody>
    </cdr:sp>
  </cdr:relSizeAnchor>
  <cdr:relSizeAnchor xmlns:cdr="http://schemas.openxmlformats.org/drawingml/2006/chartDrawing">
    <cdr:from>
      <cdr:x>0.08322</cdr:x>
      <cdr:y>0.04703</cdr:y>
    </cdr:from>
    <cdr:to>
      <cdr:x>0.43206</cdr:x>
      <cdr:y>0.15955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933" y="126810"/>
          <a:ext cx="837310" cy="2958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σ(N/mm</a:t>
          </a:r>
          <a:r>
            <a:rPr lang="ja-JP" altLang="en-US" sz="1200" b="0" i="0" u="none" strike="noStrike" baseline="30000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)</a:t>
          </a:r>
        </a:p>
      </cdr:txBody>
    </cdr:sp>
  </cdr:relSizeAnchor>
  <cdr:relSizeAnchor xmlns:cdr="http://schemas.openxmlformats.org/drawingml/2006/chartDrawing">
    <cdr:from>
      <cdr:x>0.81714</cdr:x>
      <cdr:y>0.9137</cdr:y>
    </cdr:from>
    <cdr:to>
      <cdr:x>0.87668</cdr:x>
      <cdr:y>0.98188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4568" y="2405194"/>
          <a:ext cx="142913" cy="1792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λ</a:t>
          </a:r>
        </a:p>
      </cdr:txBody>
    </cdr:sp>
  </cdr:relSizeAnchor>
  <cdr:relSizeAnchor xmlns:cdr="http://schemas.openxmlformats.org/drawingml/2006/chartDrawing">
    <cdr:from>
      <cdr:x>0.4407</cdr:x>
      <cdr:y>0.17401</cdr:y>
    </cdr:from>
    <cdr:to>
      <cdr:x>0.50816</cdr:x>
      <cdr:y>0.24316</cdr:y>
    </cdr:to>
    <cdr:sp macro="" textlink="">
      <cdr:nvSpPr>
        <cdr:cNvPr id="30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0988" y="460618"/>
          <a:ext cx="161930" cy="1817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Λ</a:t>
          </a:r>
        </a:p>
      </cdr:txBody>
    </cdr:sp>
  </cdr:relSizeAnchor>
  <cdr:relSizeAnchor xmlns:cdr="http://schemas.openxmlformats.org/drawingml/2006/chartDrawing">
    <cdr:from>
      <cdr:x>0.37708</cdr:x>
      <cdr:y>0.27183</cdr:y>
    </cdr:from>
    <cdr:to>
      <cdr:x>0.50744</cdr:x>
      <cdr:y>0.34098</cdr:y>
    </cdr:to>
    <cdr:sp macro="" textlink="">
      <cdr:nvSpPr>
        <cdr:cNvPr id="30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8279" y="717783"/>
          <a:ext cx="312910" cy="1817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σe</a:t>
          </a:r>
        </a:p>
      </cdr:txBody>
    </cdr:sp>
  </cdr:relSizeAnchor>
  <cdr:relSizeAnchor xmlns:cdr="http://schemas.openxmlformats.org/drawingml/2006/chartDrawing">
    <cdr:from>
      <cdr:x>0.28585</cdr:x>
      <cdr:y>0.34026</cdr:y>
    </cdr:from>
    <cdr:to>
      <cdr:x>0.41621</cdr:x>
      <cdr:y>0.40941</cdr:y>
    </cdr:to>
    <cdr:sp macro="" textlink="">
      <cdr:nvSpPr>
        <cdr:cNvPr id="30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299" y="897673"/>
          <a:ext cx="312910" cy="1817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00FF"/>
              </a:solidFill>
              <a:latin typeface="Times New Roman"/>
              <a:cs typeface="Times New Roman"/>
            </a:rPr>
            <a:t>σne</a:t>
          </a:r>
        </a:p>
      </cdr:txBody>
    </cdr:sp>
  </cdr:relSizeAnchor>
  <cdr:relSizeAnchor xmlns:cdr="http://schemas.openxmlformats.org/drawingml/2006/chartDrawing">
    <cdr:from>
      <cdr:x>0.25368</cdr:x>
      <cdr:y>0.56144</cdr:y>
    </cdr:from>
    <cdr:to>
      <cdr:x>0.32522</cdr:x>
      <cdr:y>0.63059</cdr:y>
    </cdr:to>
    <cdr:sp macro="" textlink="">
      <cdr:nvSpPr>
        <cdr:cNvPr id="308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080" y="1479145"/>
          <a:ext cx="171726" cy="1817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fc</a:t>
          </a:r>
        </a:p>
      </cdr:txBody>
    </cdr:sp>
  </cdr:relSizeAnchor>
  <cdr:relSizeAnchor xmlns:cdr="http://schemas.openxmlformats.org/drawingml/2006/chartDrawing">
    <cdr:from>
      <cdr:x>0.15453</cdr:x>
      <cdr:y>0.40941</cdr:y>
    </cdr:from>
    <cdr:to>
      <cdr:x>0.28585</cdr:x>
      <cdr:y>0.47856</cdr:y>
    </cdr:to>
    <cdr:sp macro="" textlink="">
      <cdr:nvSpPr>
        <cdr:cNvPr id="308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083" y="1079462"/>
          <a:ext cx="315216" cy="1817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1.5fc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0.166</cdr:x>
      <cdr:y>0.05787</cdr:y>
    </cdr:from>
    <cdr:to>
      <cdr:x>0.2253</cdr:x>
      <cdr:y>0.12702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194" y="155313"/>
          <a:ext cx="142925" cy="1817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Symbol"/>
            </a:rPr>
            <a:t>n</a:t>
          </a:r>
        </a:p>
      </cdr:txBody>
    </cdr:sp>
  </cdr:relSizeAnchor>
  <cdr:relSizeAnchor xmlns:cdr="http://schemas.openxmlformats.org/drawingml/2006/chartDrawing">
    <cdr:from>
      <cdr:x>0.81408</cdr:x>
      <cdr:y>0.91032</cdr:y>
    </cdr:from>
    <cdr:to>
      <cdr:x>0.87338</cdr:x>
      <cdr:y>0.98188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4954" y="2396326"/>
          <a:ext cx="142925" cy="18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λ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17</xdr:row>
      <xdr:rowOff>47625</xdr:rowOff>
    </xdr:from>
    <xdr:to>
      <xdr:col>5</xdr:col>
      <xdr:colOff>171450</xdr:colOff>
      <xdr:row>30</xdr:row>
      <xdr:rowOff>104775</xdr:rowOff>
    </xdr:to>
    <xdr:graphicFrame macro="">
      <xdr:nvGraphicFramePr>
        <xdr:cNvPr id="922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285750</xdr:colOff>
      <xdr:row>17</xdr:row>
      <xdr:rowOff>28575</xdr:rowOff>
    </xdr:from>
    <xdr:to>
      <xdr:col>10</xdr:col>
      <xdr:colOff>142875</xdr:colOff>
      <xdr:row>30</xdr:row>
      <xdr:rowOff>85725</xdr:rowOff>
    </xdr:to>
    <xdr:graphicFrame macro="">
      <xdr:nvGraphicFramePr>
        <xdr:cNvPr id="92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O25" sqref="O25"/>
    </sheetView>
  </sheetViews>
  <sheetFormatPr defaultRowHeight="12.75"/>
  <cols>
    <col min="2" max="2" width="19.5" bestFit="1" customWidth="1"/>
    <col min="3" max="3" width="3.83203125" bestFit="1" customWidth="1"/>
    <col min="4" max="4" width="7.33203125" bestFit="1" customWidth="1"/>
    <col min="5" max="5" width="7" bestFit="1" customWidth="1"/>
  </cols>
  <sheetData>
    <row r="1" spans="1:14" ht="17.25">
      <c r="A1" s="5" t="s">
        <v>19</v>
      </c>
      <c r="N1" s="6"/>
    </row>
    <row r="2" spans="1:14">
      <c r="N2" s="6"/>
    </row>
    <row r="3" spans="1:14">
      <c r="B3" s="1" t="s">
        <v>1</v>
      </c>
    </row>
    <row r="4" spans="1:14">
      <c r="B4" s="7" t="s">
        <v>2</v>
      </c>
      <c r="C4" s="8" t="s">
        <v>3</v>
      </c>
      <c r="D4" s="8" t="s">
        <v>4</v>
      </c>
      <c r="E4" s="9">
        <v>50</v>
      </c>
    </row>
    <row r="5" spans="1:14">
      <c r="B5" s="7" t="s">
        <v>5</v>
      </c>
      <c r="C5" s="8" t="s">
        <v>6</v>
      </c>
      <c r="D5" s="8" t="s">
        <v>4</v>
      </c>
      <c r="E5" s="9">
        <v>20</v>
      </c>
    </row>
    <row r="6" spans="1:14">
      <c r="B6" s="7" t="s">
        <v>7</v>
      </c>
      <c r="C6" s="8" t="s">
        <v>8</v>
      </c>
      <c r="D6" s="8" t="s">
        <v>4</v>
      </c>
      <c r="E6" s="10">
        <v>2.2999999999999998</v>
      </c>
    </row>
    <row r="7" spans="1:14">
      <c r="B7" s="7" t="s">
        <v>9</v>
      </c>
      <c r="C7" s="8" t="s">
        <v>10</v>
      </c>
      <c r="D7" s="8" t="s">
        <v>11</v>
      </c>
      <c r="E7" s="9">
        <v>287.2</v>
      </c>
    </row>
    <row r="8" spans="1:14">
      <c r="B8" s="7" t="s">
        <v>12</v>
      </c>
      <c r="C8" s="8" t="s">
        <v>13</v>
      </c>
      <c r="D8" s="8" t="s">
        <v>14</v>
      </c>
      <c r="E8" s="11">
        <v>8000</v>
      </c>
    </row>
    <row r="9" spans="1:14">
      <c r="B9" s="7" t="s">
        <v>12</v>
      </c>
      <c r="C9" s="8" t="s">
        <v>15</v>
      </c>
      <c r="D9" s="8" t="s">
        <v>14</v>
      </c>
      <c r="E9" s="11">
        <v>1830</v>
      </c>
    </row>
    <row r="10" spans="1:14">
      <c r="B10" s="7" t="s">
        <v>16</v>
      </c>
      <c r="C10" s="8" t="s">
        <v>17</v>
      </c>
      <c r="D10" s="8" t="s">
        <v>4</v>
      </c>
      <c r="E10" s="9">
        <v>16.7</v>
      </c>
    </row>
    <row r="11" spans="1:14">
      <c r="B11" s="7" t="s">
        <v>16</v>
      </c>
      <c r="C11" s="8" t="s">
        <v>18</v>
      </c>
      <c r="D11" s="8" t="s">
        <v>4</v>
      </c>
      <c r="E11" s="10">
        <v>7.98</v>
      </c>
    </row>
    <row r="40" spans="8:8">
      <c r="H40" s="4"/>
    </row>
  </sheetData>
  <phoneticPr fontId="3"/>
  <pageMargins left="0.75" right="0.75" top="1" bottom="1" header="0.51200000000000001" footer="0.51200000000000001"/>
  <pageSetup paperSize="9" orientation="landscape" horizontalDpi="4294967294" r:id="rId1"/>
  <headerFooter alignWithMargins="0">
    <oddHeader>&amp;C&amp;"ＭＳ Ｐ明朝,標準"建築工学実験（座屈）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I17" sqref="I17"/>
    </sheetView>
  </sheetViews>
  <sheetFormatPr defaultRowHeight="12.75"/>
  <sheetData/>
  <phoneticPr fontId="3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workbookViewId="0">
      <selection activeCell="U23" sqref="U23"/>
    </sheetView>
  </sheetViews>
  <sheetFormatPr defaultRowHeight="12.75"/>
  <cols>
    <col min="2" max="2" width="9" customWidth="1"/>
    <col min="3" max="3" width="10.6640625" customWidth="1"/>
    <col min="4" max="4" width="13.6640625" customWidth="1"/>
    <col min="5" max="5" width="12.83203125" customWidth="1"/>
    <col min="6" max="6" width="10" customWidth="1"/>
    <col min="16" max="16" width="10.5" bestFit="1" customWidth="1"/>
    <col min="17" max="17" width="11.6640625" customWidth="1"/>
  </cols>
  <sheetData>
    <row r="1" spans="1:7" ht="17.25">
      <c r="A1" s="5" t="s">
        <v>20</v>
      </c>
    </row>
    <row r="3" spans="1:7">
      <c r="B3" s="7" t="s">
        <v>24</v>
      </c>
      <c r="C3" s="38">
        <v>360</v>
      </c>
      <c r="D3" s="12" t="s">
        <v>21</v>
      </c>
    </row>
    <row r="4" spans="1:7">
      <c r="B4" s="7" t="s">
        <v>25</v>
      </c>
      <c r="C4" s="13">
        <f>PI()*(205000/(0.6*C3))^0.5</f>
        <v>96.783188924736763</v>
      </c>
    </row>
    <row r="6" spans="1:7">
      <c r="B6" s="7" t="s">
        <v>26</v>
      </c>
      <c r="C6" s="7" t="s">
        <v>27</v>
      </c>
      <c r="D6" s="7" t="s">
        <v>28</v>
      </c>
      <c r="E6" s="14" t="s">
        <v>29</v>
      </c>
      <c r="F6" s="15" t="s">
        <v>30</v>
      </c>
      <c r="G6" s="15" t="s">
        <v>31</v>
      </c>
    </row>
    <row r="7" spans="1:7" ht="15.75">
      <c r="B7" s="16" t="s">
        <v>32</v>
      </c>
      <c r="C7" s="17" t="s">
        <v>33</v>
      </c>
      <c r="D7" s="17" t="s">
        <v>33</v>
      </c>
      <c r="E7" s="16" t="s">
        <v>32</v>
      </c>
      <c r="F7" s="17" t="s">
        <v>33</v>
      </c>
      <c r="G7" s="17" t="s">
        <v>33</v>
      </c>
    </row>
    <row r="8" spans="1:7">
      <c r="B8" s="8">
        <v>0</v>
      </c>
      <c r="C8" s="18"/>
      <c r="D8" s="19">
        <f t="shared" ref="D8:D18" si="0">(1-0.4*(B8/C$4)^2)*C$3</f>
        <v>360</v>
      </c>
      <c r="E8" s="20">
        <f t="shared" ref="E8:E17" si="1">1.5+2/3*(B8/94.2)^2</f>
        <v>1.5</v>
      </c>
      <c r="F8" s="19">
        <f t="shared" ref="F8:F18" si="2">D8/E8</f>
        <v>240</v>
      </c>
      <c r="G8" s="19">
        <f t="shared" ref="G8:G33" si="3">F8*1.5</f>
        <v>360</v>
      </c>
    </row>
    <row r="9" spans="1:7">
      <c r="B9" s="8">
        <v>10</v>
      </c>
      <c r="C9" s="18"/>
      <c r="D9" s="19">
        <f t="shared" si="0"/>
        <v>358.46268580682374</v>
      </c>
      <c r="E9" s="20">
        <f t="shared" si="1"/>
        <v>1.5075128883599815</v>
      </c>
      <c r="F9" s="19">
        <f t="shared" si="2"/>
        <v>237.78415997278415</v>
      </c>
      <c r="G9" s="19">
        <f t="shared" si="3"/>
        <v>356.6762399591762</v>
      </c>
    </row>
    <row r="10" spans="1:7">
      <c r="B10" s="21">
        <v>25.1</v>
      </c>
      <c r="C10" s="18"/>
      <c r="D10" s="19">
        <f t="shared" si="0"/>
        <v>350.31476685157043</v>
      </c>
      <c r="E10" s="20">
        <f t="shared" si="1"/>
        <v>1.5473319479567198</v>
      </c>
      <c r="F10" s="19">
        <f t="shared" si="2"/>
        <v>226.39923341217605</v>
      </c>
      <c r="G10" s="19">
        <f t="shared" si="3"/>
        <v>339.59885011826407</v>
      </c>
    </row>
    <row r="11" spans="1:7">
      <c r="B11" s="8">
        <v>30</v>
      </c>
      <c r="C11" s="18"/>
      <c r="D11" s="19">
        <f t="shared" si="0"/>
        <v>346.16417226141391</v>
      </c>
      <c r="E11" s="20">
        <f t="shared" si="1"/>
        <v>1.5676159952398339</v>
      </c>
      <c r="F11" s="19">
        <f t="shared" si="2"/>
        <v>220.82204654236978</v>
      </c>
      <c r="G11" s="19">
        <f t="shared" si="3"/>
        <v>331.23306981355466</v>
      </c>
    </row>
    <row r="12" spans="1:7">
      <c r="B12" s="8">
        <v>40</v>
      </c>
      <c r="C12" s="18"/>
      <c r="D12" s="19">
        <f t="shared" si="0"/>
        <v>335.40297290918028</v>
      </c>
      <c r="E12" s="20">
        <f t="shared" si="1"/>
        <v>1.6202062137597046</v>
      </c>
      <c r="F12" s="19">
        <f t="shared" si="2"/>
        <v>207.01252103636509</v>
      </c>
      <c r="G12" s="19">
        <f t="shared" si="3"/>
        <v>310.51878155454762</v>
      </c>
    </row>
    <row r="13" spans="1:7">
      <c r="B13" s="21">
        <v>50.1</v>
      </c>
      <c r="C13" s="18"/>
      <c r="D13" s="19">
        <f t="shared" si="0"/>
        <v>321.41326001985726</v>
      </c>
      <c r="E13" s="20">
        <f t="shared" si="1"/>
        <v>1.6885742491243729</v>
      </c>
      <c r="F13" s="19">
        <f t="shared" si="2"/>
        <v>190.3459443293828</v>
      </c>
      <c r="G13" s="19">
        <f t="shared" si="3"/>
        <v>285.51891649407423</v>
      </c>
    </row>
    <row r="14" spans="1:7">
      <c r="B14" s="8">
        <v>60</v>
      </c>
      <c r="C14" s="18"/>
      <c r="D14" s="19">
        <f t="shared" si="0"/>
        <v>304.6566890456557</v>
      </c>
      <c r="E14" s="20">
        <f t="shared" si="1"/>
        <v>1.7704639809593357</v>
      </c>
      <c r="F14" s="19">
        <f t="shared" si="2"/>
        <v>172.07731550719026</v>
      </c>
      <c r="G14" s="19">
        <f t="shared" si="3"/>
        <v>258.11597326078538</v>
      </c>
    </row>
    <row r="15" spans="1:7">
      <c r="B15" s="8">
        <v>70</v>
      </c>
      <c r="C15" s="19">
        <f t="shared" ref="C15:C33" si="4">3.14^2*205000/B15^2</f>
        <v>412.49346938775511</v>
      </c>
      <c r="D15" s="19">
        <f t="shared" si="0"/>
        <v>284.67160453436463</v>
      </c>
      <c r="E15" s="20">
        <f t="shared" si="1"/>
        <v>1.8681315296390957</v>
      </c>
      <c r="F15" s="19">
        <f t="shared" si="2"/>
        <v>152.38306297916847</v>
      </c>
      <c r="G15" s="19">
        <f t="shared" si="3"/>
        <v>228.57459446875271</v>
      </c>
    </row>
    <row r="16" spans="1:7">
      <c r="B16" s="8">
        <f>B15+10</f>
        <v>80</v>
      </c>
      <c r="C16" s="19">
        <f t="shared" si="4"/>
        <v>315.8153125</v>
      </c>
      <c r="D16" s="19">
        <f t="shared" si="0"/>
        <v>261.61189163672123</v>
      </c>
      <c r="E16" s="20">
        <f t="shared" si="1"/>
        <v>1.980824855038819</v>
      </c>
      <c r="F16" s="19">
        <f t="shared" si="2"/>
        <v>132.07219758538133</v>
      </c>
      <c r="G16" s="19">
        <f t="shared" si="3"/>
        <v>198.108296378072</v>
      </c>
    </row>
    <row r="17" spans="2:17">
      <c r="B17" s="22">
        <v>87.7</v>
      </c>
      <c r="C17" s="19">
        <f t="shared" si="4"/>
        <v>262.79310752812592</v>
      </c>
      <c r="D17" s="19">
        <f t="shared" si="0"/>
        <v>241.76070719165585</v>
      </c>
      <c r="E17" s="20">
        <f t="shared" si="1"/>
        <v>2.0778380311424249</v>
      </c>
      <c r="F17" s="19">
        <f t="shared" si="2"/>
        <v>116.35204648686326</v>
      </c>
      <c r="G17" s="19">
        <f t="shared" si="3"/>
        <v>174.52806973029487</v>
      </c>
    </row>
    <row r="18" spans="2:17">
      <c r="B18" s="23">
        <f>C4</f>
        <v>96.783188924736763</v>
      </c>
      <c r="C18" s="24">
        <f t="shared" si="4"/>
        <v>215.78104992383862</v>
      </c>
      <c r="D18" s="19">
        <f t="shared" si="0"/>
        <v>216</v>
      </c>
      <c r="E18" s="20">
        <f t="shared" ref="E18:E33" si="5">1.5+2/3</f>
        <v>2.1666666666666665</v>
      </c>
      <c r="F18" s="19">
        <f t="shared" si="2"/>
        <v>99.692307692307693</v>
      </c>
      <c r="G18" s="19">
        <f t="shared" si="3"/>
        <v>149.53846153846155</v>
      </c>
    </row>
    <row r="19" spans="2:17">
      <c r="B19" s="8">
        <v>110</v>
      </c>
      <c r="C19" s="19">
        <f t="shared" si="4"/>
        <v>167.04280991735538</v>
      </c>
      <c r="D19" s="25"/>
      <c r="E19" s="20">
        <f t="shared" si="5"/>
        <v>2.1666666666666665</v>
      </c>
      <c r="F19" s="19">
        <f t="shared" ref="F19:F33" si="6">C19/E19</f>
        <v>77.096681500317871</v>
      </c>
      <c r="G19" s="19">
        <f t="shared" si="3"/>
        <v>115.64502225047681</v>
      </c>
    </row>
    <row r="20" spans="2:17">
      <c r="B20" s="22">
        <v>125.3</v>
      </c>
      <c r="C20" s="19">
        <f t="shared" si="4"/>
        <v>128.73926200423054</v>
      </c>
      <c r="D20" s="25"/>
      <c r="E20" s="20">
        <f t="shared" si="5"/>
        <v>2.1666666666666665</v>
      </c>
      <c r="F20" s="19">
        <f t="shared" si="6"/>
        <v>59.418120925029484</v>
      </c>
      <c r="G20" s="19">
        <f t="shared" si="3"/>
        <v>89.127181387544226</v>
      </c>
    </row>
    <row r="21" spans="2:17">
      <c r="B21" s="8">
        <v>130</v>
      </c>
      <c r="C21" s="19">
        <f t="shared" si="4"/>
        <v>119.59869822485207</v>
      </c>
      <c r="D21" s="25"/>
      <c r="E21" s="20">
        <f t="shared" si="5"/>
        <v>2.1666666666666665</v>
      </c>
      <c r="F21" s="19">
        <f t="shared" si="6"/>
        <v>55.199399180700958</v>
      </c>
      <c r="G21" s="19">
        <f t="shared" si="3"/>
        <v>82.799098771051433</v>
      </c>
    </row>
    <row r="22" spans="2:17">
      <c r="B22" s="8">
        <v>140</v>
      </c>
      <c r="C22" s="19">
        <f t="shared" si="4"/>
        <v>103.12336734693878</v>
      </c>
      <c r="D22" s="25"/>
      <c r="E22" s="20">
        <f t="shared" si="5"/>
        <v>2.1666666666666665</v>
      </c>
      <c r="F22" s="19">
        <f t="shared" si="6"/>
        <v>47.595400313971744</v>
      </c>
      <c r="G22" s="19">
        <f t="shared" si="3"/>
        <v>71.39310047095762</v>
      </c>
    </row>
    <row r="23" spans="2:17">
      <c r="B23" s="8">
        <v>150</v>
      </c>
      <c r="C23" s="19">
        <f t="shared" si="4"/>
        <v>89.831911111111111</v>
      </c>
      <c r="D23" s="25"/>
      <c r="E23" s="20">
        <f t="shared" si="5"/>
        <v>2.1666666666666665</v>
      </c>
      <c r="F23" s="19">
        <f t="shared" si="6"/>
        <v>41.460882051282056</v>
      </c>
      <c r="G23" s="19">
        <f t="shared" si="3"/>
        <v>62.191323076923084</v>
      </c>
    </row>
    <row r="24" spans="2:17">
      <c r="B24" s="8">
        <v>160</v>
      </c>
      <c r="C24" s="19">
        <f t="shared" si="4"/>
        <v>78.953828125000001</v>
      </c>
      <c r="D24" s="25"/>
      <c r="E24" s="20">
        <f t="shared" si="5"/>
        <v>2.1666666666666665</v>
      </c>
      <c r="F24" s="19">
        <f t="shared" si="6"/>
        <v>36.44022836538462</v>
      </c>
      <c r="G24" s="19">
        <f t="shared" si="3"/>
        <v>54.660342548076926</v>
      </c>
    </row>
    <row r="25" spans="2:17">
      <c r="B25" s="8">
        <v>170</v>
      </c>
      <c r="C25" s="19">
        <f t="shared" si="4"/>
        <v>69.938339100346028</v>
      </c>
      <c r="D25" s="25"/>
      <c r="E25" s="20">
        <f t="shared" si="5"/>
        <v>2.1666666666666665</v>
      </c>
      <c r="F25" s="19">
        <f t="shared" si="6"/>
        <v>32.27923343092894</v>
      </c>
      <c r="G25" s="19">
        <f t="shared" si="3"/>
        <v>48.41885014639341</v>
      </c>
      <c r="N25" s="1" t="s">
        <v>59</v>
      </c>
    </row>
    <row r="26" spans="2:17">
      <c r="B26" s="8">
        <v>180</v>
      </c>
      <c r="C26" s="19">
        <f t="shared" si="4"/>
        <v>62.383271604938273</v>
      </c>
      <c r="D26" s="25"/>
      <c r="E26" s="20">
        <f t="shared" si="5"/>
        <v>2.1666666666666665</v>
      </c>
      <c r="F26" s="19">
        <f t="shared" si="6"/>
        <v>28.792279202279204</v>
      </c>
      <c r="G26" s="19">
        <f t="shared" si="3"/>
        <v>43.188418803418806</v>
      </c>
      <c r="N26" s="7" t="s">
        <v>22</v>
      </c>
      <c r="O26" s="8" t="s">
        <v>34</v>
      </c>
      <c r="P26" s="26" t="s">
        <v>35</v>
      </c>
      <c r="Q26" s="14" t="s">
        <v>36</v>
      </c>
    </row>
    <row r="27" spans="2:17">
      <c r="B27" s="8">
        <v>190</v>
      </c>
      <c r="C27" s="19">
        <f t="shared" si="4"/>
        <v>55.989418282548478</v>
      </c>
      <c r="D27" s="25"/>
      <c r="E27" s="20">
        <f t="shared" si="5"/>
        <v>2.1666666666666665</v>
      </c>
      <c r="F27" s="19">
        <f t="shared" si="6"/>
        <v>25.841269976560838</v>
      </c>
      <c r="G27" s="19">
        <f t="shared" si="3"/>
        <v>38.761904964841257</v>
      </c>
      <c r="N27" s="8" t="s">
        <v>37</v>
      </c>
      <c r="O27" s="8">
        <v>1000</v>
      </c>
      <c r="P27" s="13">
        <f>O27/7.98</f>
        <v>125.31328320802004</v>
      </c>
      <c r="Q27" s="38"/>
    </row>
    <row r="28" spans="2:17">
      <c r="B28" s="8">
        <v>200</v>
      </c>
      <c r="C28" s="19">
        <f t="shared" si="4"/>
        <v>50.530450000000002</v>
      </c>
      <c r="D28" s="25"/>
      <c r="E28" s="20">
        <f t="shared" si="5"/>
        <v>2.1666666666666665</v>
      </c>
      <c r="F28" s="19">
        <f t="shared" si="6"/>
        <v>23.321746153846156</v>
      </c>
      <c r="G28" s="19">
        <f t="shared" si="3"/>
        <v>34.982619230769231</v>
      </c>
      <c r="N28" s="8" t="s">
        <v>38</v>
      </c>
      <c r="O28" s="8">
        <v>700</v>
      </c>
      <c r="P28" s="13">
        <f t="shared" ref="P28:P30" si="7">O28/7.98</f>
        <v>87.719298245614027</v>
      </c>
      <c r="Q28" s="38"/>
    </row>
    <row r="29" spans="2:17">
      <c r="B29" s="8">
        <v>210</v>
      </c>
      <c r="C29" s="19">
        <f t="shared" si="4"/>
        <v>45.832607709750569</v>
      </c>
      <c r="D29" s="25"/>
      <c r="E29" s="20">
        <f t="shared" si="5"/>
        <v>2.1666666666666665</v>
      </c>
      <c r="F29" s="19">
        <f t="shared" si="6"/>
        <v>21.153511250654109</v>
      </c>
      <c r="G29" s="19">
        <f t="shared" si="3"/>
        <v>31.730266875981165</v>
      </c>
      <c r="N29" s="8" t="s">
        <v>39</v>
      </c>
      <c r="O29" s="8">
        <v>400</v>
      </c>
      <c r="P29" s="13">
        <f t="shared" si="7"/>
        <v>50.125313283208015</v>
      </c>
      <c r="Q29" s="38"/>
    </row>
    <row r="30" spans="2:17">
      <c r="B30" s="8">
        <v>220</v>
      </c>
      <c r="C30" s="19">
        <f t="shared" si="4"/>
        <v>41.760702479338846</v>
      </c>
      <c r="D30" s="25"/>
      <c r="E30" s="20">
        <f t="shared" si="5"/>
        <v>2.1666666666666665</v>
      </c>
      <c r="F30" s="19">
        <f t="shared" si="6"/>
        <v>19.274170375079468</v>
      </c>
      <c r="G30" s="19">
        <f t="shared" si="3"/>
        <v>28.911255562619203</v>
      </c>
      <c r="N30" s="8" t="s">
        <v>40</v>
      </c>
      <c r="O30" s="8">
        <v>200</v>
      </c>
      <c r="P30" s="13">
        <f t="shared" si="7"/>
        <v>25.062656641604008</v>
      </c>
      <c r="Q30" s="38"/>
    </row>
    <row r="31" spans="2:17">
      <c r="B31" s="8">
        <v>230</v>
      </c>
      <c r="C31" s="19">
        <f t="shared" si="4"/>
        <v>38.208279773156903</v>
      </c>
      <c r="D31" s="25"/>
      <c r="E31" s="20">
        <f t="shared" si="5"/>
        <v>2.1666666666666665</v>
      </c>
      <c r="F31" s="19">
        <f t="shared" si="6"/>
        <v>17.634590664533956</v>
      </c>
      <c r="G31" s="19">
        <f t="shared" si="3"/>
        <v>26.451885996800932</v>
      </c>
      <c r="P31" s="12" t="s">
        <v>58</v>
      </c>
      <c r="Q31" s="12" t="s">
        <v>57</v>
      </c>
    </row>
    <row r="32" spans="2:17">
      <c r="B32" s="8">
        <v>240</v>
      </c>
      <c r="C32" s="19">
        <f t="shared" si="4"/>
        <v>35.090590277777778</v>
      </c>
      <c r="D32" s="25"/>
      <c r="E32" s="20">
        <f t="shared" si="5"/>
        <v>2.1666666666666665</v>
      </c>
      <c r="F32" s="19">
        <f t="shared" si="6"/>
        <v>16.195657051282051</v>
      </c>
      <c r="G32" s="19">
        <f t="shared" si="3"/>
        <v>24.293485576923075</v>
      </c>
      <c r="N32" s="27" t="s">
        <v>41</v>
      </c>
      <c r="O32" s="14" t="s">
        <v>42</v>
      </c>
    </row>
    <row r="33" spans="2:17">
      <c r="B33" s="8">
        <v>250</v>
      </c>
      <c r="C33" s="19">
        <f t="shared" si="4"/>
        <v>32.339488000000003</v>
      </c>
      <c r="D33" s="25"/>
      <c r="E33" s="20">
        <f t="shared" si="5"/>
        <v>2.1666666666666665</v>
      </c>
      <c r="F33" s="19">
        <f t="shared" si="6"/>
        <v>14.92591753846154</v>
      </c>
      <c r="G33" s="19">
        <f t="shared" si="3"/>
        <v>22.388876307692311</v>
      </c>
      <c r="N33" s="8">
        <v>235</v>
      </c>
      <c r="O33" s="11">
        <f>PI()*(205000/(N33*0.6))^0.5</f>
        <v>119.7890848051827</v>
      </c>
      <c r="P33" s="28"/>
      <c r="Q33" s="29"/>
    </row>
    <row r="34" spans="2:17">
      <c r="N34" s="8">
        <v>325</v>
      </c>
      <c r="O34" s="11">
        <f>PI()*(205000/(N34*0.6))^0.5</f>
        <v>101.86136637665716</v>
      </c>
    </row>
    <row r="35" spans="2:17">
      <c r="B35" s="42" t="s">
        <v>63</v>
      </c>
      <c r="C35" s="42" t="s">
        <v>60</v>
      </c>
      <c r="D35" s="42" t="s">
        <v>62</v>
      </c>
      <c r="E35" s="42" t="s">
        <v>61</v>
      </c>
      <c r="F35" s="42" t="s">
        <v>64</v>
      </c>
    </row>
    <row r="36" spans="2:17">
      <c r="B36" s="41">
        <v>0</v>
      </c>
      <c r="C36" s="41">
        <f>C3</f>
        <v>360</v>
      </c>
      <c r="D36" s="43">
        <f>C36*0.6</f>
        <v>216</v>
      </c>
      <c r="E36" s="43">
        <f>C4</f>
        <v>96.783188924736763</v>
      </c>
      <c r="F36" s="41">
        <v>0</v>
      </c>
    </row>
    <row r="37" spans="2:17">
      <c r="B37" s="41">
        <v>250</v>
      </c>
      <c r="C37" s="41">
        <f>C3</f>
        <v>360</v>
      </c>
      <c r="D37" s="43">
        <f>C37*0.6</f>
        <v>216</v>
      </c>
      <c r="E37" s="43">
        <f>C4</f>
        <v>96.783188924736763</v>
      </c>
      <c r="F37" s="41">
        <v>450</v>
      </c>
    </row>
  </sheetData>
  <phoneticPr fontId="3"/>
  <pageMargins left="0.75" right="0.75" top="1" bottom="1" header="0.51200000000000001" footer="0.51200000000000001"/>
  <pageSetup paperSize="9" scale="84" orientation="landscape" horizontalDpi="4294967294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2050" r:id="rId4">
          <objectPr defaultSize="0" autoPict="0" r:id="rId5">
            <anchor moveWithCells="1">
              <from>
                <xdr:col>12</xdr:col>
                <xdr:colOff>485775</xdr:colOff>
                <xdr:row>2</xdr:row>
                <xdr:rowOff>28575</xdr:rowOff>
              </from>
              <to>
                <xdr:col>16</xdr:col>
                <xdr:colOff>219075</xdr:colOff>
                <xdr:row>22</xdr:row>
                <xdr:rowOff>152400</xdr:rowOff>
              </to>
            </anchor>
          </objectPr>
        </oleObject>
      </mc:Choice>
      <mc:Fallback>
        <oleObject progId="Equation.3" shapeId="205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8"/>
  <sheetViews>
    <sheetView workbookViewId="0">
      <selection activeCell="H40" sqref="H40"/>
    </sheetView>
  </sheetViews>
  <sheetFormatPr defaultRowHeight="12.75"/>
  <cols>
    <col min="2" max="2" width="9.33203125" style="4"/>
    <col min="6" max="6" width="12.6640625" bestFit="1" customWidth="1"/>
  </cols>
  <sheetData>
    <row r="1" spans="1:7">
      <c r="A1" s="32" t="s">
        <v>48</v>
      </c>
      <c r="B1" s="23">
        <v>2000</v>
      </c>
      <c r="F1" s="35" t="s">
        <v>23</v>
      </c>
    </row>
    <row r="2" spans="1:7">
      <c r="A2" s="32" t="s">
        <v>47</v>
      </c>
      <c r="B2" s="33">
        <v>287.2</v>
      </c>
      <c r="C2" s="12" t="s">
        <v>53</v>
      </c>
      <c r="D2" s="12" t="s">
        <v>54</v>
      </c>
      <c r="F2" s="23">
        <f>MAX(F5:F18)</f>
        <v>0</v>
      </c>
    </row>
    <row r="3" spans="1:7">
      <c r="A3" s="7" t="s">
        <v>52</v>
      </c>
      <c r="B3" s="30" t="s">
        <v>51</v>
      </c>
      <c r="C3" s="31" t="s">
        <v>50</v>
      </c>
      <c r="D3" s="31" t="s">
        <v>49</v>
      </c>
      <c r="E3" s="14" t="s">
        <v>43</v>
      </c>
      <c r="F3" s="14" t="s">
        <v>44</v>
      </c>
    </row>
    <row r="4" spans="1:7">
      <c r="A4" s="8"/>
      <c r="B4" s="10" t="s">
        <v>55</v>
      </c>
      <c r="C4" s="8" t="s">
        <v>0</v>
      </c>
      <c r="D4" s="8" t="s">
        <v>0</v>
      </c>
      <c r="E4" s="8" t="s">
        <v>45</v>
      </c>
      <c r="F4" s="8" t="s">
        <v>46</v>
      </c>
    </row>
    <row r="5" spans="1:7">
      <c r="A5">
        <v>1</v>
      </c>
      <c r="B5" s="3">
        <v>4.9425515999999998</v>
      </c>
      <c r="C5" s="4">
        <v>0.23774020694752404</v>
      </c>
      <c r="D5" s="3">
        <v>0</v>
      </c>
      <c r="E5" s="39"/>
      <c r="F5" s="23"/>
    </row>
    <row r="6" spans="1:7">
      <c r="A6">
        <v>2</v>
      </c>
      <c r="B6" s="3">
        <v>9.8164566499999992</v>
      </c>
      <c r="C6" s="4">
        <v>0.44574020694752403</v>
      </c>
      <c r="D6" s="3">
        <v>0.67499999999999982</v>
      </c>
      <c r="E6" s="39"/>
      <c r="F6" s="23"/>
      <c r="G6" s="4"/>
    </row>
    <row r="7" spans="1:7">
      <c r="A7">
        <v>3</v>
      </c>
      <c r="B7" s="3">
        <v>14.749201599999999</v>
      </c>
      <c r="C7" s="4">
        <v>0.68374020694752402</v>
      </c>
      <c r="D7" s="3">
        <v>1.9950000000000001</v>
      </c>
      <c r="E7" s="39"/>
      <c r="F7" s="23"/>
      <c r="G7" s="4"/>
    </row>
    <row r="8" spans="1:7">
      <c r="A8">
        <v>4</v>
      </c>
      <c r="B8" s="3">
        <v>20.152665750000001</v>
      </c>
      <c r="C8" s="4">
        <v>0.92674020694752413</v>
      </c>
      <c r="D8" s="3">
        <v>4.2100000000000009</v>
      </c>
      <c r="E8" s="39"/>
      <c r="F8" s="23"/>
      <c r="G8" s="4"/>
    </row>
    <row r="9" spans="1:7">
      <c r="A9">
        <v>5</v>
      </c>
      <c r="B9" s="3">
        <v>24.644111449999997</v>
      </c>
      <c r="C9" s="4">
        <v>1.151740206947524</v>
      </c>
      <c r="D9" s="3">
        <v>7.2550000000000008</v>
      </c>
      <c r="E9" s="39"/>
      <c r="F9" s="23"/>
      <c r="G9" s="4"/>
    </row>
    <row r="10" spans="1:7">
      <c r="A10">
        <v>6</v>
      </c>
      <c r="B10" s="3">
        <v>27.939145849999999</v>
      </c>
      <c r="C10" s="4">
        <v>1.4377402069475242</v>
      </c>
      <c r="D10" s="3">
        <v>13.040000000000001</v>
      </c>
      <c r="E10" s="39"/>
      <c r="F10" s="23"/>
      <c r="G10" s="4"/>
    </row>
    <row r="11" spans="1:7">
      <c r="A11">
        <v>7</v>
      </c>
      <c r="B11" s="3">
        <v>28.959037449999997</v>
      </c>
      <c r="C11" s="4">
        <v>1.8477402069475242</v>
      </c>
      <c r="D11" s="3">
        <v>20.375</v>
      </c>
      <c r="E11" s="39"/>
      <c r="F11" s="23"/>
      <c r="G11" s="4"/>
    </row>
    <row r="12" spans="1:7">
      <c r="A12">
        <v>8</v>
      </c>
      <c r="B12" s="3">
        <v>28.409865049999997</v>
      </c>
      <c r="C12" s="4">
        <v>2.6587402069475239</v>
      </c>
      <c r="D12" s="3">
        <v>31.37</v>
      </c>
      <c r="E12" s="39"/>
      <c r="F12" s="23"/>
      <c r="G12" s="4"/>
    </row>
    <row r="13" spans="1:7">
      <c r="A13">
        <v>9</v>
      </c>
      <c r="B13" s="3">
        <v>26.517181600000001</v>
      </c>
      <c r="C13" s="4">
        <v>3.6907402069475239</v>
      </c>
      <c r="D13" s="3">
        <v>42.029999999999994</v>
      </c>
      <c r="E13" s="39"/>
      <c r="F13" s="23"/>
      <c r="G13" s="4"/>
    </row>
    <row r="14" spans="1:7">
      <c r="A14">
        <v>10</v>
      </c>
      <c r="B14" s="3">
        <v>24.3793319</v>
      </c>
      <c r="C14" s="4">
        <v>4.6997402069475234</v>
      </c>
      <c r="D14" s="3">
        <v>47.174999999999997</v>
      </c>
      <c r="E14" s="39"/>
      <c r="F14" s="23"/>
      <c r="G14" s="4"/>
    </row>
    <row r="15" spans="1:7">
      <c r="A15">
        <v>11</v>
      </c>
      <c r="B15" s="3">
        <v>22.604328250000002</v>
      </c>
      <c r="C15" s="4">
        <v>5.5557402069475232</v>
      </c>
      <c r="D15" s="4">
        <v>57.489999999999995</v>
      </c>
      <c r="E15" s="39"/>
      <c r="F15" s="23"/>
    </row>
    <row r="16" spans="1:7">
      <c r="A16">
        <v>12</v>
      </c>
      <c r="B16" s="3">
        <v>15.69064</v>
      </c>
      <c r="C16" s="4">
        <v>3.387740206947524</v>
      </c>
      <c r="D16" s="4">
        <v>40.229999999999997</v>
      </c>
      <c r="E16" s="39"/>
      <c r="F16" s="23"/>
    </row>
    <row r="17" spans="1:6">
      <c r="A17">
        <v>13</v>
      </c>
      <c r="B17" s="3">
        <v>8.5906253999999986</v>
      </c>
      <c r="C17" s="4">
        <v>2.1077402069475242</v>
      </c>
      <c r="D17" s="4">
        <v>28.615000000000002</v>
      </c>
      <c r="E17" s="39"/>
      <c r="F17" s="23"/>
    </row>
    <row r="18" spans="1:6">
      <c r="A18">
        <v>14</v>
      </c>
      <c r="B18" s="3">
        <v>0.85317854999999987</v>
      </c>
      <c r="C18" s="4">
        <v>1.4297402069475242</v>
      </c>
      <c r="D18" s="4">
        <v>21.78</v>
      </c>
      <c r="E18" s="39"/>
      <c r="F18" s="23"/>
    </row>
  </sheetData>
  <phoneticPr fontId="3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0"/>
  <sheetViews>
    <sheetView workbookViewId="0">
      <selection activeCell="E5" sqref="E5:F20"/>
    </sheetView>
  </sheetViews>
  <sheetFormatPr defaultRowHeight="12.75"/>
  <cols>
    <col min="1" max="1" width="12" bestFit="1" customWidth="1"/>
    <col min="2" max="2" width="6.33203125" style="4" bestFit="1" customWidth="1"/>
  </cols>
  <sheetData>
    <row r="1" spans="1:6">
      <c r="A1" s="32" t="s">
        <v>48</v>
      </c>
      <c r="B1" s="23">
        <v>1400</v>
      </c>
      <c r="F1" s="35" t="s">
        <v>23</v>
      </c>
    </row>
    <row r="2" spans="1:6">
      <c r="A2" s="32" t="s">
        <v>47</v>
      </c>
      <c r="B2" s="33">
        <v>287.2</v>
      </c>
      <c r="C2" s="12" t="s">
        <v>53</v>
      </c>
      <c r="D2" s="12" t="s">
        <v>54</v>
      </c>
      <c r="F2" s="40">
        <f>MAX(F5:F20)</f>
        <v>0</v>
      </c>
    </row>
    <row r="3" spans="1:6">
      <c r="A3" s="7" t="s">
        <v>52</v>
      </c>
      <c r="B3" s="30" t="s">
        <v>51</v>
      </c>
      <c r="C3" s="31" t="s">
        <v>50</v>
      </c>
      <c r="D3" s="31" t="s">
        <v>49</v>
      </c>
      <c r="E3" s="14" t="s">
        <v>43</v>
      </c>
      <c r="F3" s="14" t="s">
        <v>44</v>
      </c>
    </row>
    <row r="4" spans="1:6">
      <c r="A4" s="8"/>
      <c r="B4" s="10" t="s">
        <v>55</v>
      </c>
      <c r="C4" s="8" t="s">
        <v>0</v>
      </c>
      <c r="D4" s="8" t="s">
        <v>0</v>
      </c>
      <c r="E4" s="8" t="s">
        <v>45</v>
      </c>
      <c r="F4" s="8" t="s">
        <v>46</v>
      </c>
    </row>
    <row r="5" spans="1:6">
      <c r="A5">
        <v>1</v>
      </c>
      <c r="B5" s="3">
        <v>0</v>
      </c>
      <c r="C5" s="4">
        <v>0</v>
      </c>
      <c r="D5" s="3">
        <v>0</v>
      </c>
      <c r="E5" s="39"/>
      <c r="F5" s="23"/>
    </row>
    <row r="6" spans="1:6">
      <c r="A6">
        <v>2</v>
      </c>
      <c r="B6" s="3">
        <v>9.9439431000000003</v>
      </c>
      <c r="C6" s="4">
        <v>0.24399999999999999</v>
      </c>
      <c r="D6" s="3">
        <v>0.38500000000000001</v>
      </c>
      <c r="E6" s="39"/>
      <c r="F6" s="23"/>
    </row>
    <row r="7" spans="1:6">
      <c r="A7">
        <v>3</v>
      </c>
      <c r="B7" s="3">
        <v>19.966339399999999</v>
      </c>
      <c r="C7" s="4">
        <v>0.49199999999999999</v>
      </c>
      <c r="D7" s="3">
        <v>0.94000000000000006</v>
      </c>
      <c r="E7" s="39"/>
      <c r="F7" s="23"/>
    </row>
    <row r="8" spans="1:6">
      <c r="A8">
        <v>4</v>
      </c>
      <c r="B8" s="3">
        <v>30.027962299999995</v>
      </c>
      <c r="C8" s="4">
        <v>0.73</v>
      </c>
      <c r="D8" s="3">
        <v>1.9349999999999998</v>
      </c>
      <c r="E8" s="39"/>
      <c r="F8" s="23"/>
    </row>
    <row r="9" spans="1:6">
      <c r="A9">
        <v>5</v>
      </c>
      <c r="B9" s="3">
        <v>39.363893099999999</v>
      </c>
      <c r="C9" s="4">
        <v>0.96199999999999997</v>
      </c>
      <c r="D9" s="3">
        <v>3.26</v>
      </c>
      <c r="E9" s="39"/>
      <c r="F9" s="23"/>
    </row>
    <row r="10" spans="1:6">
      <c r="A10">
        <v>6</v>
      </c>
      <c r="B10" s="3">
        <v>49.425515999999995</v>
      </c>
      <c r="C10" s="4">
        <v>1.25</v>
      </c>
      <c r="D10" s="3">
        <v>5.9300000000000006</v>
      </c>
      <c r="E10" s="39"/>
      <c r="F10" s="23"/>
    </row>
    <row r="11" spans="1:6">
      <c r="A11">
        <v>7</v>
      </c>
      <c r="B11" s="3">
        <v>51.249552899999998</v>
      </c>
      <c r="C11" s="4">
        <v>1.3919999999999999</v>
      </c>
      <c r="D11" s="3">
        <v>8.4150000000000009</v>
      </c>
      <c r="E11" s="39"/>
      <c r="F11" s="23"/>
    </row>
    <row r="12" spans="1:6">
      <c r="A12">
        <v>8</v>
      </c>
      <c r="B12" s="3">
        <v>50.151208099999998</v>
      </c>
      <c r="C12" s="4">
        <v>1.663</v>
      </c>
      <c r="D12" s="3">
        <v>13.265000000000001</v>
      </c>
      <c r="E12" s="39"/>
      <c r="F12" s="23"/>
    </row>
    <row r="13" spans="1:6">
      <c r="A13">
        <v>9</v>
      </c>
      <c r="B13" s="3">
        <v>45.424402799999996</v>
      </c>
      <c r="C13" s="4">
        <v>2.1230000000000002</v>
      </c>
      <c r="D13" s="3">
        <v>19.919999999999998</v>
      </c>
      <c r="E13" s="39"/>
      <c r="F13" s="23"/>
    </row>
    <row r="14" spans="1:6">
      <c r="A14">
        <v>10</v>
      </c>
      <c r="B14" s="3">
        <v>40.658370899999994</v>
      </c>
      <c r="C14" s="4">
        <v>2.7130000000000001</v>
      </c>
      <c r="D14" s="3">
        <v>26.36</v>
      </c>
      <c r="E14" s="39"/>
      <c r="F14" s="23"/>
    </row>
    <row r="15" spans="1:6">
      <c r="A15">
        <v>11</v>
      </c>
      <c r="B15" s="3">
        <v>36.0688587</v>
      </c>
      <c r="C15" s="4">
        <v>3.5070000000000001</v>
      </c>
      <c r="D15" s="3">
        <v>33.354999999999997</v>
      </c>
      <c r="E15" s="39"/>
      <c r="F15" s="23"/>
    </row>
    <row r="16" spans="1:6">
      <c r="A16">
        <v>12</v>
      </c>
      <c r="B16" s="3">
        <v>32.1069721</v>
      </c>
      <c r="C16" s="4">
        <v>4.4660000000000002</v>
      </c>
      <c r="D16" s="4">
        <v>40.464999999999996</v>
      </c>
      <c r="E16" s="39"/>
      <c r="F16" s="23"/>
    </row>
    <row r="17" spans="1:6">
      <c r="A17">
        <v>13</v>
      </c>
      <c r="B17" s="3">
        <v>26.654474699999998</v>
      </c>
      <c r="C17" s="4">
        <v>3.8839999999999999</v>
      </c>
      <c r="D17" s="4">
        <v>36.604999999999997</v>
      </c>
      <c r="E17" s="39"/>
      <c r="F17" s="23"/>
    </row>
    <row r="18" spans="1:6">
      <c r="A18">
        <v>14</v>
      </c>
      <c r="B18" s="3">
        <v>17.2400907</v>
      </c>
      <c r="C18" s="4">
        <v>3.0419999999999998</v>
      </c>
      <c r="D18" s="4">
        <v>30.77</v>
      </c>
      <c r="E18" s="39"/>
      <c r="F18" s="23"/>
    </row>
    <row r="19" spans="1:6">
      <c r="A19">
        <v>15</v>
      </c>
      <c r="B19" s="3">
        <v>7.5315072000000001</v>
      </c>
      <c r="C19" s="4">
        <v>2.2389999999999999</v>
      </c>
      <c r="D19" s="4">
        <v>25.044999999999998</v>
      </c>
      <c r="E19" s="39"/>
      <c r="F19" s="23"/>
    </row>
    <row r="20" spans="1:6">
      <c r="A20">
        <v>16</v>
      </c>
      <c r="B20" s="3">
        <v>1.7259703999999998</v>
      </c>
      <c r="C20" s="4">
        <v>1.944</v>
      </c>
      <c r="D20" s="4">
        <v>22.79</v>
      </c>
      <c r="E20" s="39"/>
      <c r="F20" s="23"/>
    </row>
  </sheetData>
  <phoneticPr fontId="3"/>
  <pageMargins left="0.75" right="0.75" top="1" bottom="1" header="0.51200000000000001" footer="0.51200000000000001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8"/>
  <sheetViews>
    <sheetView workbookViewId="0">
      <selection activeCell="E29" sqref="E29"/>
    </sheetView>
  </sheetViews>
  <sheetFormatPr defaultRowHeight="12.75"/>
  <cols>
    <col min="2" max="2" width="6.33203125" style="4" bestFit="1" customWidth="1"/>
  </cols>
  <sheetData>
    <row r="1" spans="1:6">
      <c r="A1" s="32" t="s">
        <v>48</v>
      </c>
      <c r="B1" s="23">
        <v>800</v>
      </c>
      <c r="F1" s="35" t="s">
        <v>23</v>
      </c>
    </row>
    <row r="2" spans="1:6">
      <c r="A2" s="32" t="s">
        <v>47</v>
      </c>
      <c r="B2" s="33">
        <v>287.2</v>
      </c>
      <c r="C2" s="12" t="s">
        <v>53</v>
      </c>
      <c r="D2" s="12" t="s">
        <v>54</v>
      </c>
      <c r="F2" s="23">
        <f>MAX(F5:F18)</f>
        <v>0</v>
      </c>
    </row>
    <row r="3" spans="1:6">
      <c r="A3" s="7" t="s">
        <v>52</v>
      </c>
      <c r="B3" s="30" t="s">
        <v>51</v>
      </c>
      <c r="C3" s="31" t="s">
        <v>50</v>
      </c>
      <c r="D3" s="31" t="s">
        <v>49</v>
      </c>
      <c r="E3" s="14" t="s">
        <v>43</v>
      </c>
      <c r="F3" s="14" t="s">
        <v>44</v>
      </c>
    </row>
    <row r="4" spans="1:6">
      <c r="A4" s="8"/>
      <c r="B4" s="10" t="s">
        <v>55</v>
      </c>
      <c r="C4" s="8" t="s">
        <v>0</v>
      </c>
      <c r="D4" s="8" t="s">
        <v>0</v>
      </c>
      <c r="E4" s="8" t="s">
        <v>45</v>
      </c>
      <c r="F4" s="8" t="s">
        <v>46</v>
      </c>
    </row>
    <row r="5" spans="1:6">
      <c r="A5">
        <v>1</v>
      </c>
      <c r="B5" s="3">
        <v>0</v>
      </c>
      <c r="C5">
        <v>0</v>
      </c>
      <c r="D5" s="3">
        <v>0</v>
      </c>
      <c r="E5" s="39"/>
      <c r="F5" s="23"/>
    </row>
    <row r="6" spans="1:6">
      <c r="A6">
        <v>2</v>
      </c>
      <c r="B6" s="3">
        <v>20.044792600000001</v>
      </c>
      <c r="C6" s="4">
        <v>0.38400000000000001</v>
      </c>
      <c r="D6" s="3">
        <v>0.10499999999999998</v>
      </c>
      <c r="E6" s="39"/>
      <c r="F6" s="23"/>
    </row>
    <row r="7" spans="1:6">
      <c r="A7">
        <v>3</v>
      </c>
      <c r="B7" s="3">
        <v>39.756159099999998</v>
      </c>
      <c r="C7" s="4">
        <v>0.65200000000000002</v>
      </c>
      <c r="D7" s="3">
        <v>0.21000000000000008</v>
      </c>
      <c r="E7" s="39"/>
      <c r="F7" s="23"/>
    </row>
    <row r="8" spans="1:6">
      <c r="A8">
        <v>4</v>
      </c>
      <c r="B8" s="3">
        <v>59.016419699999993</v>
      </c>
      <c r="C8" s="4">
        <v>0.94900000000000007</v>
      </c>
      <c r="D8" s="3">
        <v>0.32</v>
      </c>
      <c r="E8" s="39"/>
      <c r="F8" s="23"/>
    </row>
    <row r="9" spans="1:6">
      <c r="A9">
        <v>5</v>
      </c>
      <c r="B9" s="3">
        <v>79.375025099999988</v>
      </c>
      <c r="C9" s="4">
        <v>1.3880000000000001</v>
      </c>
      <c r="D9" s="3">
        <v>0.88</v>
      </c>
      <c r="E9" s="39"/>
      <c r="F9" s="23"/>
    </row>
    <row r="10" spans="1:6">
      <c r="A10">
        <v>7</v>
      </c>
      <c r="B10" s="3">
        <v>86.808465799999993</v>
      </c>
      <c r="C10" s="4">
        <v>1.659</v>
      </c>
      <c r="D10" s="3">
        <v>2.4249999999999998</v>
      </c>
      <c r="E10" s="39"/>
      <c r="F10" s="23"/>
    </row>
    <row r="11" spans="1:6">
      <c r="A11">
        <v>8</v>
      </c>
      <c r="B11" s="3">
        <v>75.079712399999991</v>
      </c>
      <c r="C11" s="4">
        <v>2.1069999999999998</v>
      </c>
      <c r="D11" s="3">
        <v>8.6</v>
      </c>
      <c r="E11" s="39"/>
      <c r="F11" s="23"/>
    </row>
    <row r="12" spans="1:6">
      <c r="A12">
        <v>9</v>
      </c>
      <c r="B12" s="3">
        <v>59.702885199999997</v>
      </c>
      <c r="C12" s="4">
        <v>3.0589999999999997</v>
      </c>
      <c r="D12" s="3">
        <v>16.869999999999997</v>
      </c>
      <c r="E12" s="39"/>
      <c r="F12" s="23"/>
    </row>
    <row r="13" spans="1:6">
      <c r="A13">
        <v>10</v>
      </c>
      <c r="B13" s="3">
        <v>46.052028399999998</v>
      </c>
      <c r="C13" s="4">
        <v>4.5529999999999999</v>
      </c>
      <c r="D13" s="3">
        <v>25.979999999999997</v>
      </c>
      <c r="E13" s="39"/>
      <c r="F13" s="23"/>
    </row>
    <row r="14" spans="1:6">
      <c r="A14">
        <v>11</v>
      </c>
      <c r="B14" s="3">
        <v>35.068580400000002</v>
      </c>
      <c r="C14" s="4">
        <v>6.024</v>
      </c>
      <c r="D14" s="3">
        <v>33.144999999999996</v>
      </c>
      <c r="E14" s="39"/>
      <c r="F14" s="23"/>
    </row>
    <row r="15" spans="1:6">
      <c r="A15">
        <v>12</v>
      </c>
      <c r="B15" s="3">
        <v>30.635974600000001</v>
      </c>
      <c r="C15" s="4">
        <v>6.968</v>
      </c>
      <c r="D15" s="3">
        <v>37.059999999999995</v>
      </c>
      <c r="E15" s="39"/>
      <c r="F15" s="23"/>
    </row>
    <row r="16" spans="1:6">
      <c r="A16">
        <v>13</v>
      </c>
      <c r="B16" s="3">
        <v>16.396718799999999</v>
      </c>
      <c r="C16" s="4">
        <v>6.157</v>
      </c>
      <c r="D16" s="3">
        <v>33.92</v>
      </c>
      <c r="E16" s="39"/>
      <c r="F16" s="23"/>
    </row>
    <row r="17" spans="1:6">
      <c r="A17">
        <v>14</v>
      </c>
      <c r="B17" s="3">
        <v>5.5701771999999989</v>
      </c>
      <c r="C17" s="4">
        <v>5.7149999999999999</v>
      </c>
      <c r="D17" s="4">
        <v>32.46</v>
      </c>
      <c r="E17" s="39"/>
      <c r="F17" s="23"/>
    </row>
    <row r="18" spans="1:6">
      <c r="A18">
        <v>15</v>
      </c>
      <c r="B18" s="3">
        <v>5.8839900000000001E-2</v>
      </c>
      <c r="C18" s="4">
        <v>5.4609999999999994</v>
      </c>
      <c r="D18" s="4">
        <v>32.155000000000001</v>
      </c>
      <c r="E18" s="39"/>
      <c r="F18" s="23"/>
    </row>
  </sheetData>
  <phoneticPr fontId="3"/>
  <pageMargins left="0.75" right="0.75" top="1" bottom="1" header="0.51200000000000001" footer="0.51200000000000001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"/>
  <sheetViews>
    <sheetView workbookViewId="0">
      <selection activeCell="G35" sqref="G35"/>
    </sheetView>
  </sheetViews>
  <sheetFormatPr defaultRowHeight="12.75"/>
  <cols>
    <col min="1" max="1" width="12" bestFit="1" customWidth="1"/>
    <col min="2" max="2" width="6.33203125" style="4" bestFit="1" customWidth="1"/>
    <col min="3" max="3" width="8.5" bestFit="1" customWidth="1"/>
    <col min="4" max="4" width="10.6640625" bestFit="1" customWidth="1"/>
  </cols>
  <sheetData>
    <row r="1" spans="1:6">
      <c r="A1" s="32" t="s">
        <v>48</v>
      </c>
      <c r="B1" s="23">
        <v>400</v>
      </c>
      <c r="F1" s="35" t="s">
        <v>23</v>
      </c>
    </row>
    <row r="2" spans="1:6">
      <c r="A2" s="32" t="s">
        <v>47</v>
      </c>
      <c r="B2" s="33">
        <v>287.2</v>
      </c>
      <c r="C2" s="12" t="s">
        <v>53</v>
      </c>
      <c r="D2" s="12" t="s">
        <v>54</v>
      </c>
      <c r="F2" s="40">
        <f>MAX(F5:F19)</f>
        <v>0</v>
      </c>
    </row>
    <row r="3" spans="1:6">
      <c r="A3" s="7" t="s">
        <v>52</v>
      </c>
      <c r="B3" s="30" t="s">
        <v>51</v>
      </c>
      <c r="C3" s="31" t="s">
        <v>50</v>
      </c>
      <c r="D3" s="31" t="s">
        <v>49</v>
      </c>
      <c r="E3" s="14" t="s">
        <v>43</v>
      </c>
      <c r="F3" s="14" t="s">
        <v>44</v>
      </c>
    </row>
    <row r="4" spans="1:6">
      <c r="A4" s="8"/>
      <c r="B4" s="10" t="s">
        <v>55</v>
      </c>
      <c r="C4" s="8" t="s">
        <v>0</v>
      </c>
      <c r="D4" s="8" t="s">
        <v>0</v>
      </c>
      <c r="E4" s="8" t="s">
        <v>45</v>
      </c>
      <c r="F4" s="8" t="s">
        <v>46</v>
      </c>
    </row>
    <row r="5" spans="1:6">
      <c r="A5">
        <v>1</v>
      </c>
      <c r="B5" s="3">
        <v>2.3732092999999996</v>
      </c>
      <c r="C5">
        <v>3.8374289462177524E-2</v>
      </c>
      <c r="D5">
        <v>0</v>
      </c>
      <c r="E5" s="39"/>
      <c r="F5" s="23"/>
    </row>
    <row r="6" spans="1:6">
      <c r="A6">
        <v>2</v>
      </c>
      <c r="B6" s="3">
        <v>20.162472399999999</v>
      </c>
      <c r="C6" s="4">
        <v>0.16337428946217752</v>
      </c>
      <c r="D6" s="3">
        <v>0.22999999999999987</v>
      </c>
      <c r="E6" s="39"/>
      <c r="F6" s="23"/>
    </row>
    <row r="7" spans="1:6">
      <c r="A7">
        <v>3</v>
      </c>
      <c r="B7" s="3">
        <v>39.9915187</v>
      </c>
      <c r="C7" s="4">
        <v>0.33337428946217751</v>
      </c>
      <c r="D7" s="3">
        <v>0.44499999999999995</v>
      </c>
      <c r="E7" s="39"/>
      <c r="F7" s="23"/>
    </row>
    <row r="8" spans="1:6">
      <c r="A8">
        <v>4</v>
      </c>
      <c r="B8" s="3">
        <v>59.3694591</v>
      </c>
      <c r="C8" s="4">
        <v>0.51737428946217756</v>
      </c>
      <c r="D8" s="3">
        <v>0.44999999999999996</v>
      </c>
      <c r="E8" s="39"/>
      <c r="F8" s="23"/>
    </row>
    <row r="9" spans="1:6">
      <c r="A9">
        <v>5</v>
      </c>
      <c r="B9" s="3">
        <v>78.610106399999992</v>
      </c>
      <c r="C9" s="4">
        <v>0.74337428946217754</v>
      </c>
      <c r="D9" s="3">
        <v>0.55499999999999994</v>
      </c>
      <c r="E9" s="39"/>
      <c r="F9" s="23"/>
    </row>
    <row r="10" spans="1:6">
      <c r="A10">
        <v>6</v>
      </c>
      <c r="B10" s="3">
        <v>88.240236699999983</v>
      </c>
      <c r="C10" s="4">
        <v>0.90137428946217746</v>
      </c>
      <c r="D10" s="3">
        <v>0.66999999999999993</v>
      </c>
      <c r="E10" s="39"/>
      <c r="F10" s="23"/>
    </row>
    <row r="11" spans="1:6">
      <c r="A11">
        <v>7</v>
      </c>
      <c r="B11" s="3">
        <v>97.321194599999984</v>
      </c>
      <c r="C11" s="4">
        <v>1.1373742894621777</v>
      </c>
      <c r="D11" s="3">
        <v>1.105</v>
      </c>
      <c r="E11" s="39"/>
      <c r="F11" s="23"/>
    </row>
    <row r="12" spans="1:6">
      <c r="A12">
        <v>8</v>
      </c>
      <c r="B12" s="3">
        <v>99.890536899999987</v>
      </c>
      <c r="C12" s="4">
        <v>1.5333742894621776</v>
      </c>
      <c r="D12" s="3">
        <v>4.085</v>
      </c>
      <c r="E12" s="39"/>
      <c r="F12" s="23"/>
    </row>
    <row r="13" spans="1:6">
      <c r="A13">
        <v>9</v>
      </c>
      <c r="B13" s="3">
        <v>87.220345100000003</v>
      </c>
      <c r="C13" s="4">
        <v>2.5573742894621772</v>
      </c>
      <c r="D13" s="3">
        <v>6.97</v>
      </c>
      <c r="E13" s="39"/>
      <c r="F13" s="23"/>
    </row>
    <row r="14" spans="1:6">
      <c r="A14">
        <v>10</v>
      </c>
      <c r="B14" s="3">
        <v>69.234948999999986</v>
      </c>
      <c r="C14" s="4">
        <v>3.5243742894621772</v>
      </c>
      <c r="D14" s="3">
        <v>10.735000000000001</v>
      </c>
      <c r="E14" s="39"/>
      <c r="F14" s="23"/>
    </row>
    <row r="15" spans="1:6">
      <c r="A15">
        <v>11</v>
      </c>
      <c r="B15" s="3">
        <v>57.113929599999992</v>
      </c>
      <c r="C15" s="4">
        <v>4.5543742894621779</v>
      </c>
      <c r="D15" s="3">
        <v>14.18</v>
      </c>
      <c r="E15" s="39"/>
      <c r="F15" s="23"/>
    </row>
    <row r="16" spans="1:6">
      <c r="A16">
        <v>12</v>
      </c>
      <c r="B16" s="3">
        <v>48.915570200000005</v>
      </c>
      <c r="C16" s="4">
        <v>5.3313742894621781</v>
      </c>
      <c r="D16" s="3">
        <v>16.605</v>
      </c>
      <c r="E16" s="39"/>
      <c r="F16" s="23"/>
    </row>
    <row r="17" spans="1:6">
      <c r="A17">
        <v>13</v>
      </c>
      <c r="B17" s="3">
        <v>34.695927699999999</v>
      </c>
      <c r="C17" s="4">
        <v>5.1093742894621776</v>
      </c>
      <c r="D17" s="3">
        <v>16.055</v>
      </c>
      <c r="E17" s="39"/>
      <c r="F17" s="23"/>
    </row>
    <row r="18" spans="1:6">
      <c r="A18">
        <v>14</v>
      </c>
      <c r="B18" s="3">
        <v>16.102519299999997</v>
      </c>
      <c r="C18" s="4">
        <v>4.8563742894621775</v>
      </c>
      <c r="D18" s="4">
        <v>15.5</v>
      </c>
      <c r="E18" s="39"/>
      <c r="F18" s="23"/>
    </row>
    <row r="19" spans="1:6">
      <c r="A19">
        <v>15</v>
      </c>
      <c r="B19" s="3">
        <v>0.3138128</v>
      </c>
      <c r="C19" s="4">
        <v>4.5503742894621775</v>
      </c>
      <c r="D19" s="4">
        <v>14.175000000000001</v>
      </c>
      <c r="E19" s="39"/>
      <c r="F19" s="23"/>
    </row>
  </sheetData>
  <phoneticPr fontId="3"/>
  <pageMargins left="0.75" right="0.75" top="1" bottom="1" header="0.51200000000000001" footer="0.51200000000000001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workbookViewId="0">
      <selection activeCell="G40" sqref="G40"/>
    </sheetView>
  </sheetViews>
  <sheetFormatPr defaultRowHeight="12.75"/>
  <cols>
    <col min="5" max="5" width="6.5" bestFit="1" customWidth="1"/>
    <col min="6" max="6" width="9.33203125" style="4"/>
  </cols>
  <sheetData>
    <row r="1" spans="1:9">
      <c r="A1" s="32" t="s">
        <v>48</v>
      </c>
      <c r="B1" s="23">
        <v>100</v>
      </c>
    </row>
    <row r="2" spans="1:9">
      <c r="A2" s="32" t="s">
        <v>47</v>
      </c>
      <c r="B2" s="33">
        <v>287.2</v>
      </c>
      <c r="E2" s="2"/>
    </row>
    <row r="3" spans="1:9">
      <c r="A3" s="7" t="s">
        <v>52</v>
      </c>
      <c r="B3" s="30" t="s">
        <v>51</v>
      </c>
      <c r="C3" s="31" t="s">
        <v>50</v>
      </c>
      <c r="D3" s="31" t="s">
        <v>49</v>
      </c>
      <c r="E3" s="14" t="s">
        <v>43</v>
      </c>
      <c r="F3" s="14" t="s">
        <v>44</v>
      </c>
    </row>
    <row r="4" spans="1:9">
      <c r="A4" s="8"/>
      <c r="B4" s="10" t="s">
        <v>55</v>
      </c>
      <c r="C4" s="8" t="s">
        <v>0</v>
      </c>
      <c r="D4" s="8" t="s">
        <v>0</v>
      </c>
      <c r="E4" s="8" t="s">
        <v>45</v>
      </c>
      <c r="F4" s="8" t="s">
        <v>46</v>
      </c>
      <c r="H4" s="44" t="s">
        <v>65</v>
      </c>
      <c r="I4" s="44">
        <v>225540</v>
      </c>
    </row>
    <row r="5" spans="1:9">
      <c r="A5">
        <v>1</v>
      </c>
      <c r="B5" s="3">
        <v>0</v>
      </c>
      <c r="C5" s="4">
        <v>0</v>
      </c>
      <c r="D5" s="36" t="s">
        <v>56</v>
      </c>
      <c r="E5" s="4">
        <f>C5</f>
        <v>0</v>
      </c>
      <c r="F5" s="2">
        <f t="shared" ref="F5:F16" si="0">B5*1000/287.2</f>
        <v>0</v>
      </c>
      <c r="H5" t="s">
        <v>66</v>
      </c>
    </row>
    <row r="6" spans="1:9">
      <c r="A6">
        <v>2</v>
      </c>
      <c r="B6" s="3">
        <v>35.907200000000003</v>
      </c>
      <c r="C6" s="4">
        <v>5.5199062230908688E-2</v>
      </c>
      <c r="D6" s="36" t="s">
        <v>56</v>
      </c>
      <c r="E6" s="4">
        <f>C6/B$1*100</f>
        <v>5.5199062230908688E-2</v>
      </c>
      <c r="F6" s="2">
        <f t="shared" si="0"/>
        <v>125.02506963788304</v>
      </c>
      <c r="H6" s="46" t="s">
        <v>67</v>
      </c>
      <c r="I6" s="46" t="s">
        <v>68</v>
      </c>
    </row>
    <row r="7" spans="1:9">
      <c r="A7">
        <v>3</v>
      </c>
      <c r="B7" s="3">
        <v>69.188000000000017</v>
      </c>
      <c r="C7" s="4">
        <v>0.10681996050284358</v>
      </c>
      <c r="D7" s="36" t="s">
        <v>56</v>
      </c>
      <c r="E7" s="4">
        <f t="shared" ref="E7:E16" si="1">C7/B$1*100</f>
        <v>0.10681996050284356</v>
      </c>
      <c r="F7" s="2">
        <f t="shared" si="0"/>
        <v>240.90529247910871</v>
      </c>
      <c r="H7" s="44" t="s">
        <v>45</v>
      </c>
      <c r="I7" s="44" t="s">
        <v>46</v>
      </c>
    </row>
    <row r="8" spans="1:9">
      <c r="A8">
        <v>4</v>
      </c>
      <c r="B8" s="3">
        <v>84.044800000000009</v>
      </c>
      <c r="C8" s="4">
        <v>0.16725378906004426</v>
      </c>
      <c r="D8" s="36" t="s">
        <v>56</v>
      </c>
      <c r="E8" s="4">
        <f t="shared" si="1"/>
        <v>0.16725378906004426</v>
      </c>
      <c r="F8" s="2">
        <f t="shared" si="0"/>
        <v>292.63509749303626</v>
      </c>
      <c r="H8" s="44">
        <v>0.2</v>
      </c>
      <c r="I8" s="44">
        <v>0</v>
      </c>
    </row>
    <row r="9" spans="1:9">
      <c r="A9">
        <v>5</v>
      </c>
      <c r="B9" s="3">
        <v>90.944000000000017</v>
      </c>
      <c r="C9" s="4">
        <v>0.23539192580428528</v>
      </c>
      <c r="D9" s="36" t="s">
        <v>56</v>
      </c>
      <c r="E9" s="4">
        <f t="shared" si="1"/>
        <v>0.23539192580428525</v>
      </c>
      <c r="F9" s="2">
        <f t="shared" si="0"/>
        <v>316.65738161559892</v>
      </c>
      <c r="H9" s="45">
        <f>H8+I9/I4*100</f>
        <v>0.35961691939345575</v>
      </c>
      <c r="I9" s="44">
        <v>360</v>
      </c>
    </row>
    <row r="10" spans="1:9">
      <c r="A10">
        <v>6</v>
      </c>
      <c r="B10" s="3">
        <v>96.863200000000006</v>
      </c>
      <c r="C10" s="4">
        <v>0.36282862267008265</v>
      </c>
      <c r="D10" s="36" t="s">
        <v>56</v>
      </c>
      <c r="E10" s="4">
        <f t="shared" si="1"/>
        <v>0.36282862267008265</v>
      </c>
      <c r="F10" s="37">
        <f t="shared" si="0"/>
        <v>337.26740947075217</v>
      </c>
    </row>
    <row r="11" spans="1:9">
      <c r="A11">
        <v>7</v>
      </c>
      <c r="B11" s="3">
        <v>100.39120000000003</v>
      </c>
      <c r="C11" s="4">
        <v>0.55635380623247899</v>
      </c>
      <c r="D11" s="36" t="s">
        <v>56</v>
      </c>
      <c r="E11" s="4">
        <f t="shared" si="1"/>
        <v>0.55635380623247899</v>
      </c>
      <c r="F11" s="2">
        <f t="shared" si="0"/>
        <v>349.55153203342627</v>
      </c>
    </row>
    <row r="12" spans="1:9">
      <c r="A12">
        <v>8</v>
      </c>
      <c r="B12" s="3">
        <v>101.84160000000003</v>
      </c>
      <c r="C12" s="4">
        <v>0.73579193725257497</v>
      </c>
      <c r="D12" s="36" t="s">
        <v>56</v>
      </c>
      <c r="E12" s="4">
        <f t="shared" si="1"/>
        <v>0.73579193725257497</v>
      </c>
      <c r="F12" s="2">
        <f t="shared" si="0"/>
        <v>354.60167130919234</v>
      </c>
    </row>
    <row r="13" spans="1:9">
      <c r="A13">
        <v>9</v>
      </c>
      <c r="B13" s="3">
        <v>103.25280000000002</v>
      </c>
      <c r="C13" s="4">
        <v>1.015502010677533</v>
      </c>
      <c r="D13" s="36" t="s">
        <v>56</v>
      </c>
      <c r="E13" s="4">
        <f t="shared" si="1"/>
        <v>1.015502010677533</v>
      </c>
      <c r="F13" s="2">
        <f t="shared" si="0"/>
        <v>359.5153203342619</v>
      </c>
    </row>
    <row r="14" spans="1:9">
      <c r="A14">
        <v>10</v>
      </c>
      <c r="B14" s="3">
        <v>103.56640000000003</v>
      </c>
      <c r="C14" s="4">
        <v>1.3808264714386356</v>
      </c>
      <c r="D14" s="36" t="s">
        <v>56</v>
      </c>
      <c r="E14" s="4">
        <f t="shared" si="1"/>
        <v>1.3808264714386356</v>
      </c>
      <c r="F14" s="2">
        <f t="shared" si="0"/>
        <v>360.60724233983296</v>
      </c>
    </row>
    <row r="15" spans="1:9">
      <c r="A15">
        <v>11</v>
      </c>
      <c r="B15" s="3">
        <v>101.6456</v>
      </c>
      <c r="C15" s="4">
        <v>1.8356516492768862</v>
      </c>
      <c r="D15" s="36" t="s">
        <v>56</v>
      </c>
      <c r="E15" s="4">
        <f t="shared" si="1"/>
        <v>1.835651649276886</v>
      </c>
      <c r="F15" s="2">
        <f t="shared" si="0"/>
        <v>353.91922005571035</v>
      </c>
    </row>
    <row r="16" spans="1:9">
      <c r="A16">
        <v>12</v>
      </c>
      <c r="B16" s="3">
        <v>94.393600000000021</v>
      </c>
      <c r="C16" s="4">
        <v>2.5584609941764058</v>
      </c>
      <c r="D16" s="36" t="s">
        <v>56</v>
      </c>
      <c r="E16" s="4">
        <f t="shared" si="1"/>
        <v>2.5584609941764058</v>
      </c>
      <c r="F16" s="2">
        <f t="shared" si="0"/>
        <v>328.66852367688028</v>
      </c>
    </row>
    <row r="17" spans="4:4">
      <c r="D17" s="34"/>
    </row>
    <row r="18" spans="4:4">
      <c r="D18" s="34"/>
    </row>
    <row r="19" spans="4:4">
      <c r="D19" s="34"/>
    </row>
    <row r="20" spans="4:4">
      <c r="D20" s="34"/>
    </row>
    <row r="21" spans="4:4">
      <c r="D21" s="34"/>
    </row>
    <row r="22" spans="4:4">
      <c r="D22" s="34"/>
    </row>
    <row r="23" spans="4:4">
      <c r="D23" s="34"/>
    </row>
    <row r="24" spans="4:4">
      <c r="D24" s="34"/>
    </row>
    <row r="25" spans="4:4">
      <c r="D25" s="34"/>
    </row>
    <row r="26" spans="4:4">
      <c r="D26" s="34"/>
    </row>
    <row r="27" spans="4:4">
      <c r="D27" s="34"/>
    </row>
    <row r="28" spans="4:4">
      <c r="D28" s="34"/>
    </row>
    <row r="29" spans="4:4">
      <c r="D29" s="34"/>
    </row>
    <row r="30" spans="4:4">
      <c r="D30" s="34"/>
    </row>
    <row r="31" spans="4:4">
      <c r="D31" s="34"/>
    </row>
    <row r="32" spans="4:4">
      <c r="D32" s="34"/>
    </row>
    <row r="33" spans="4:4">
      <c r="D33" s="34"/>
    </row>
    <row r="34" spans="4:4">
      <c r="D34" s="34"/>
    </row>
    <row r="35" spans="4:4">
      <c r="D35" s="34"/>
    </row>
    <row r="36" spans="4:4">
      <c r="D36" s="34"/>
    </row>
    <row r="37" spans="4:4">
      <c r="D37" s="34"/>
    </row>
    <row r="38" spans="4:4">
      <c r="D38" s="34"/>
    </row>
    <row r="39" spans="4:4">
      <c r="D39" s="34"/>
    </row>
    <row r="40" spans="4:4">
      <c r="D40" s="34"/>
    </row>
    <row r="41" spans="4:4">
      <c r="D41" s="34"/>
    </row>
    <row r="42" spans="4:4">
      <c r="D42" s="34"/>
    </row>
    <row r="43" spans="4:4">
      <c r="D43" s="34"/>
    </row>
    <row r="44" spans="4:4">
      <c r="D44" s="34"/>
    </row>
    <row r="45" spans="4:4">
      <c r="D45" s="34"/>
    </row>
    <row r="46" spans="4:4">
      <c r="D46" s="34"/>
    </row>
    <row r="47" spans="4:4">
      <c r="D47" s="34"/>
    </row>
    <row r="48" spans="4:4">
      <c r="D48" s="34"/>
    </row>
    <row r="49" spans="4:4">
      <c r="D49" s="34"/>
    </row>
    <row r="50" spans="4:4">
      <c r="D50" s="34"/>
    </row>
    <row r="51" spans="4:4">
      <c r="D51" s="34"/>
    </row>
    <row r="52" spans="4:4">
      <c r="D52" s="34"/>
    </row>
    <row r="53" spans="4:4">
      <c r="D53" s="34"/>
    </row>
    <row r="54" spans="4:4">
      <c r="D54" s="34"/>
    </row>
    <row r="55" spans="4:4">
      <c r="D55" s="34"/>
    </row>
    <row r="56" spans="4:4">
      <c r="D56" s="34"/>
    </row>
    <row r="57" spans="4:4">
      <c r="D57" s="34"/>
    </row>
    <row r="58" spans="4:4">
      <c r="D58" s="34"/>
    </row>
    <row r="59" spans="4:4">
      <c r="D59" s="34"/>
    </row>
    <row r="60" spans="4:4">
      <c r="D60" s="34"/>
    </row>
    <row r="61" spans="4:4">
      <c r="D61" s="34"/>
    </row>
    <row r="62" spans="4:4">
      <c r="D62" s="34"/>
    </row>
    <row r="63" spans="4:4">
      <c r="D63" s="34"/>
    </row>
    <row r="64" spans="4:4">
      <c r="D64" s="34"/>
    </row>
    <row r="65" spans="4:4">
      <c r="D65" s="34"/>
    </row>
    <row r="66" spans="4:4">
      <c r="D66" s="34"/>
    </row>
    <row r="67" spans="4:4">
      <c r="D67" s="34"/>
    </row>
    <row r="68" spans="4:4">
      <c r="D68" s="34"/>
    </row>
    <row r="69" spans="4:4">
      <c r="D69" s="34"/>
    </row>
    <row r="70" spans="4:4">
      <c r="D70" s="34"/>
    </row>
    <row r="71" spans="4:4">
      <c r="D71" s="34"/>
    </row>
    <row r="72" spans="4:4">
      <c r="D72" s="34"/>
    </row>
  </sheetData>
  <phoneticPr fontId="3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初めに</vt:lpstr>
      <vt:lpstr>破壊状況写真</vt:lpstr>
      <vt:lpstr>許容圧縮応力度</vt:lpstr>
      <vt:lpstr>no1</vt:lpstr>
      <vt:lpstr>no2</vt:lpstr>
      <vt:lpstr>no3</vt:lpstr>
      <vt:lpstr>no4</vt:lpstr>
      <vt:lpstr>no5</vt:lpstr>
      <vt:lpstr>許容圧縮応力度!Print_Area</vt:lpstr>
      <vt:lpstr>初めに!Print_Area</vt:lpstr>
    </vt:vector>
  </TitlesOfParts>
  <Company>kobe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namba</dc:creator>
  <cp:lastModifiedBy>naba</cp:lastModifiedBy>
  <cp:lastPrinted>2018-12-18T23:16:42Z</cp:lastPrinted>
  <dcterms:created xsi:type="dcterms:W3CDTF">2012-10-26T03:10:54Z</dcterms:created>
  <dcterms:modified xsi:type="dcterms:W3CDTF">2019-12-18T06:41:19Z</dcterms:modified>
</cp:coreProperties>
</file>